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675" tabRatio="796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56-02-01" sheetId="6" r:id="rId6"/>
    <sheet name="ОСР 556-12-01" sheetId="7" r:id="rId7"/>
    <sheet name="ОСР 525-02-01(1)" sheetId="8" r:id="rId8"/>
    <sheet name="ОСР 525-09-01(1)" sheetId="9" r:id="rId9"/>
    <sheet name="ОСР 525-12-01(1)" sheetId="10" r:id="rId10"/>
    <sheet name="ОСР 525-02-01(2)" sheetId="11" r:id="rId11"/>
    <sheet name="ОСР 525-12-01(2)" sheetId="12" r:id="rId12"/>
    <sheet name="Источники ЦИ" sheetId="13" r:id="rId13"/>
    <sheet name="Цена МАТ и ОБ по ТКП" sheetId="14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<sst xmlns="http://schemas.openxmlformats.org/spreadsheetml/2006/main" count="454" uniqueCount="161">
  <si>
    <t>СВОДКА ЗАТРАТ</t>
  </si>
  <si>
    <t>P_0771</t>
  </si>
  <si>
    <t>(идентификатор инвестиционного проекта)</t>
  </si>
  <si>
    <t>Реконструкция ВЛ-0,4 кВ ( протяженностью 3,86км) от КТП 906 10/0,4/250 кВА с заменой КТП 10/0,4/250 кВА, установка приборов учета (65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</si>
  <si>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</si>
  <si>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</si>
  <si>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</si>
  <si>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</si>
  <si>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</si>
  <si>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</si>
  <si>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</si>
  <si>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</si>
  <si>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</si>
  <si>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</si>
  <si>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</si>
  <si>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</si>
  <si>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</si>
  <si>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</si>
  <si>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</si>
  <si>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</si>
  <si>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</si>
  <si>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</si>
  <si>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</si>
  <si>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</si>
  <si>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</si>
  <si>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</si>
  <si>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</si>
  <si>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</si>
  <si>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</si>
  <si>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</si>
  <si>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</si>
  <si>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</si>
  <si>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</si>
  <si>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</si>
  <si>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</si>
  <si>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</si>
  <si>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</si>
  <si>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</si>
  <si>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</si>
  <si>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</si>
  <si>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</si>
  <si>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</si>
  <si>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</si>
  <si>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</si>
  <si>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ОСР-556-02-01</t>
  </si>
  <si>
    <t>Ограждение КТП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</si>
  <si>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</si>
  <si>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</si>
  <si>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</si>
  <si>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</si>
  <si>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</si>
  <si>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</si>
  <si>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</si>
  <si>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</si>
  <si>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</si>
  <si>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</si>
  <si>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</si>
  <si>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</si>
  <si>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</si>
  <si>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</si>
  <si>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</si>
  <si>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</si>
  <si>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</si>
  <si>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</si>
  <si>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</si>
  <si>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</si>
  <si>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</si>
  <si>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</si>
  <si>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</si>
  <si>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</si>
  <si>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</si>
  <si>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</si>
  <si>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</si>
  <si>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Письмо Госстроя №1336-ВК/1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</si>
  <si>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</si>
  <si>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</si>
  <si>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</si>
  <si>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</si>
  <si>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</si>
  <si>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</si>
  <si>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</si>
  <si>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</si>
  <si>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ОСР-556-12-01</t>
  </si>
  <si>
    <t>Проектные работы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</si>
  <si>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</si>
  <si>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</si>
  <si>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</si>
  <si>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</si>
  <si>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</si>
  <si>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</si>
  <si>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</si>
  <si>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</si>
  <si>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</si>
  <si>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</si>
  <si>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</si>
  <si>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</si>
  <si>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</si>
  <si>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</si>
  <si>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</si>
  <si>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</si>
  <si>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</si>
  <si>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</si>
  <si>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</si>
  <si>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</si>
  <si>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</si>
  <si>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</si>
  <si>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</si>
  <si>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</si>
  <si>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556-02-01</t>
  </si>
  <si>
    <t>Реконструкция КТП КЯР 418/160 кВА с заменой КТП Красноярский район Самарская область</t>
  </si>
  <si>
    <t>ЛС-556-1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</si>
  <si>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</si>
  <si>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</si>
  <si>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</si>
  <si>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Реконструкция ВЛ-0,4 кВ от КТП ЦАР 527/100 кВА с заменой на КТП 250 кВА  Красноярский район Самарская область.</t>
  </si>
  <si>
    <t>ЛС-525-02</t>
  </si>
  <si>
    <t>Замена КТП ЦАР 527/100 кВА</t>
  </si>
  <si>
    <t>ЛС-525-09-02</t>
  </si>
  <si>
    <t>Пусконаладочные работы КТП ЦАР 527/100 кВА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</si>
  <si>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</si>
  <si>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</si>
  <si>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</si>
  <si>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</si>
  <si>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</si>
  <si>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</si>
  <si>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</si>
  <si>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</si>
  <si>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</si>
  <si>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</si>
  <si>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</si>
  <si>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</si>
  <si>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</si>
  <si>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Реконструкция ВЛ одноцепная</t>
  </si>
  <si>
    <t>км</t>
  </si>
  <si>
    <t>ОСР 525-09-01</t>
  </si>
  <si>
    <t>Монтаж (реконструкция) КТП (киоск)</t>
  </si>
  <si>
    <t>шт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</si>
  <si>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</si>
  <si>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</si>
  <si>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556-02-01</t>
  </si>
  <si>
    <t>Устройство Ограждения из панелей металлических сетчатых по железобетонным столбам</t>
  </si>
  <si>
    <t>км2</t>
  </si>
  <si>
    <t>"Реконструкция  КТП КЯР 418/160 кВА с заменой КТП" Красноярский район Самарская область</t>
  </si>
  <si>
    <t>ОСР 556-12-01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</si>
  <si>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</si>
  <si>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</si>
  <si>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</si>
  <si>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</si>
  <si>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</si>
  <si>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</si>
  <si>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</si>
  <si>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</si>
  <si>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</si>
  <si>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</si>
  <si>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</si>
  <si>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</si>
  <si>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СНЦс-5,1-11,5</t>
  </si>
  <si>
    <t>Стойка ж/б СВ95-3</t>
  </si>
  <si>
    <t>КТП 250 кВА тупиковая, напряжением 10/0,4</t>
  </si>
  <si>
    <t>10/0,4</t>
  </si>
  <si>
    <t>Светильник ДКУ-50W IP65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</si>
</sst>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6">
    <numFmt numFmtId="176" formatCode="_-* #\ ##0.00\ _₽_-;\-* #\ ##0.00\ _₽_-;_-* &quot;-&quot;??\ _₽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  <numFmt numFmtId="181" formatCode="#\ ##0"/>
    <numFmt numFmtId="182" formatCode="_-* #\ ##0.00000\ _₽_-;\-* #\ ##0.00000\ _₽_-;_-* &quot;-&quot;?????\ _₽_-;_-@_-"/>
    <numFmt numFmtId="183" formatCode="_-* #\ ##0.00_-;\-* #\ ##0.00_-;_-* &quot;-&quot;??_-;_-@_-"/>
    <numFmt numFmtId="184" formatCode="###\ ###\ ###\ ##0.00"/>
    <numFmt numFmtId="185" formatCode="#\ ##0.00000"/>
    <numFmt numFmtId="186" formatCode="_-* #\ ##0.00000\ _₽_-;\-* #\ ##0.00000\ _₽_-;_-* &quot;-&quot;??\ _₽_-;_-@_-"/>
    <numFmt numFmtId="187" formatCode="_-* #\ ##0.0000\ _₽_-;\-* #\ ##0.0000\ _₽_-;_-* &quot;-&quot;??\ _₽_-;_-@_-"/>
    <numFmt numFmtId="188" formatCode="_-* #\ ##0.0_-;\-* #\ ##0.0_-;_-* &quot;-&quot;??_-;_-@_-"/>
    <numFmt numFmtId="189" formatCode="_-* #\ ##0.00\ _₽_-;\-* #\ ##0.00\ _₽_-;_-* &quot;-&quot;?????\ _₽_-;_-@_-"/>
    <numFmt numFmtId="190" formatCode="#\ ##0.000000"/>
    <numFmt numFmtId="191" formatCode="_-* #\ ##0.00000000_-;\-* #\ ##0.00000000_-;_-* &quot;-&quot;??_-;_-@_-"/>
  </numFmts>
  <fonts count="3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204"/>
    </font>
    <font>
      <b/>
      <sz val="20"/>
      <color rgb="FF000000"/>
      <name val="Times New Roman"/>
      <charset val="204"/>
    </font>
    <font>
      <b/>
      <sz val="14"/>
      <color rgb="FF000000"/>
      <name val="Times New Roman"/>
      <charset val="204"/>
    </font>
    <font>
      <i/>
      <sz val="14"/>
      <color rgb="FF000000"/>
      <name val="Times New Roman"/>
      <charset val="20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176" fontId="16" fillId="0" borderId="0" applyFont="0" applyFill="0" applyBorder="0" applyAlignment="0" applyProtection="0"/>
    <xf numFmtId="177" fontId="17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/>
    <xf numFmtId="178" fontId="17" fillId="0" borderId="0" applyFont="0" applyFill="0" applyBorder="0" applyAlignment="0" applyProtection="0">
      <alignment vertical="center"/>
    </xf>
    <xf numFmtId="179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4" borderId="7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5" borderId="10" applyNumberFormat="0" applyAlignment="0" applyProtection="0">
      <alignment vertical="center"/>
    </xf>
    <xf numFmtId="0" fontId="27" fillId="6" borderId="11" applyNumberFormat="0" applyAlignment="0" applyProtection="0">
      <alignment vertical="center"/>
    </xf>
    <xf numFmtId="0" fontId="28" fillId="6" borderId="10" applyNumberFormat="0" applyAlignment="0" applyProtection="0">
      <alignment vertical="center"/>
    </xf>
    <xf numFmtId="0" fontId="29" fillId="7" borderId="12" applyNumberFormat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7" fillId="0" borderId="0"/>
    <xf numFmtId="0" fontId="37" fillId="0" borderId="0"/>
  </cellStyleXfs>
  <cellXfs count="9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180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2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81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82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80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80" fontId="10" fillId="0" borderId="1" xfId="0" applyNumberFormat="1" applyFont="1" applyBorder="1" applyAlignment="1">
      <alignment vertical="center" wrapText="1"/>
    </xf>
    <xf numFmtId="183" fontId="3" fillId="0" borderId="1" xfId="0" applyNumberFormat="1" applyFont="1" applyBorder="1" applyAlignment="1">
      <alignment horizontal="center" vertical="center" wrapText="1"/>
    </xf>
    <xf numFmtId="184" fontId="3" fillId="0" borderId="1" xfId="0" applyNumberFormat="1" applyFont="1" applyBorder="1" applyAlignment="1">
      <alignment vertical="center" wrapText="1"/>
    </xf>
    <xf numFmtId="183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84" fontId="11" fillId="0" borderId="1" xfId="0" applyNumberFormat="1" applyFont="1" applyBorder="1" applyAlignment="1">
      <alignment vertical="center" wrapText="1"/>
    </xf>
    <xf numFmtId="180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85" fontId="10" fillId="0" borderId="0" xfId="0" applyNumberFormat="1" applyFont="1" applyAlignment="1">
      <alignment horizontal="left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3" fillId="0" borderId="1" xfId="49" applyFont="1" applyBorder="1" applyAlignment="1">
      <alignment horizontal="center" vertical="center" wrapText="1"/>
    </xf>
    <xf numFmtId="0" fontId="8" fillId="0" borderId="0" xfId="50" applyFont="1" applyAlignment="1">
      <alignment vertical="center"/>
    </xf>
    <xf numFmtId="0" fontId="13" fillId="0" borderId="0" xfId="50" applyFont="1" applyAlignment="1">
      <alignment vertical="center"/>
    </xf>
    <xf numFmtId="0" fontId="14" fillId="0" borderId="3" xfId="49" applyFont="1" applyBorder="1" applyAlignment="1">
      <alignment horizontal="center" vertical="center" wrapText="1"/>
    </xf>
    <xf numFmtId="0" fontId="14" fillId="0" borderId="4" xfId="49" applyFont="1" applyBorder="1" applyAlignment="1">
      <alignment horizontal="center" vertical="center" wrapText="1"/>
    </xf>
    <xf numFmtId="0" fontId="14" fillId="0" borderId="5" xfId="49" applyFont="1" applyBorder="1" applyAlignment="1">
      <alignment horizontal="center" vertical="center" wrapText="1"/>
    </xf>
    <xf numFmtId="0" fontId="13" fillId="0" borderId="1" xfId="49" applyFont="1" applyBorder="1" applyAlignment="1">
      <alignment horizontal="left" vertical="center" wrapText="1"/>
    </xf>
    <xf numFmtId="180" fontId="13" fillId="0" borderId="1" xfId="49" applyNumberFormat="1" applyFont="1" applyBorder="1" applyAlignment="1">
      <alignment horizontal="center" vertical="center" wrapText="1"/>
    </xf>
    <xf numFmtId="49" fontId="13" fillId="0" borderId="1" xfId="49" applyNumberFormat="1" applyFont="1" applyBorder="1" applyAlignment="1">
      <alignment horizontal="center" vertical="center" wrapText="1"/>
    </xf>
    <xf numFmtId="176" fontId="13" fillId="0" borderId="1" xfId="49" applyNumberFormat="1" applyFont="1" applyBorder="1" applyAlignment="1">
      <alignment vertical="center" wrapText="1"/>
    </xf>
    <xf numFmtId="176" fontId="8" fillId="0" borderId="0" xfId="50" applyNumberFormat="1" applyFont="1" applyAlignment="1">
      <alignment vertical="center"/>
    </xf>
    <xf numFmtId="0" fontId="13" fillId="2" borderId="0" xfId="50" applyFont="1" applyFill="1" applyAlignment="1">
      <alignment horizontal="center" vertical="center" wrapText="1"/>
    </xf>
    <xf numFmtId="0" fontId="13" fillId="2" borderId="0" xfId="50" applyFont="1" applyFill="1" applyAlignment="1">
      <alignment horizontal="right" vertical="center"/>
    </xf>
    <xf numFmtId="2" fontId="0" fillId="3" borderId="0" xfId="0" applyNumberFormat="1" applyFill="1"/>
    <xf numFmtId="176" fontId="13" fillId="0" borderId="1" xfId="1" applyFont="1" applyFill="1" applyBorder="1" applyAlignment="1">
      <alignment vertical="center" wrapText="1"/>
    </xf>
    <xf numFmtId="186" fontId="8" fillId="0" borderId="0" xfId="50" applyNumberFormat="1" applyFont="1" applyAlignment="1">
      <alignment vertical="center"/>
    </xf>
    <xf numFmtId="182" fontId="8" fillId="0" borderId="0" xfId="50" applyNumberFormat="1" applyFont="1" applyAlignment="1">
      <alignment vertical="center"/>
    </xf>
    <xf numFmtId="187" fontId="8" fillId="0" borderId="0" xfId="50" applyNumberFormat="1" applyFont="1" applyAlignment="1">
      <alignment vertical="center"/>
    </xf>
    <xf numFmtId="188" fontId="13" fillId="0" borderId="1" xfId="1" applyNumberFormat="1" applyFont="1" applyFill="1" applyBorder="1" applyAlignment="1">
      <alignment vertical="center" wrapText="1"/>
    </xf>
    <xf numFmtId="189" fontId="15" fillId="0" borderId="0" xfId="50" applyNumberFormat="1" applyFont="1" applyAlignment="1">
      <alignment vertical="center"/>
    </xf>
    <xf numFmtId="10" fontId="8" fillId="0" borderId="0" xfId="3" applyNumberFormat="1" applyFont="1" applyFill="1" applyAlignment="1">
      <alignment vertical="center"/>
    </xf>
    <xf numFmtId="0" fontId="13" fillId="2" borderId="0" xfId="49" applyFont="1" applyFill="1" applyAlignment="1">
      <alignment horizontal="right" vertical="center"/>
    </xf>
    <xf numFmtId="182" fontId="15" fillId="0" borderId="0" xfId="49" applyNumberFormat="1" applyFont="1" applyAlignment="1">
      <alignment horizontal="left" vertical="center"/>
    </xf>
    <xf numFmtId="0" fontId="8" fillId="0" borderId="0" xfId="49" applyFont="1" applyAlignment="1">
      <alignment horizontal="left" vertical="center"/>
    </xf>
    <xf numFmtId="182" fontId="15" fillId="0" borderId="0" xfId="50" applyNumberFormat="1" applyFont="1" applyAlignment="1">
      <alignment vertical="center"/>
    </xf>
    <xf numFmtId="180" fontId="8" fillId="0" borderId="0" xfId="50" applyNumberFormat="1" applyFont="1" applyAlignment="1">
      <alignment vertical="center"/>
    </xf>
    <xf numFmtId="176" fontId="13" fillId="0" borderId="1" xfId="1" applyFont="1" applyFill="1" applyBorder="1" applyAlignment="1">
      <alignment horizontal="center" vertical="center" wrapText="1"/>
    </xf>
    <xf numFmtId="188" fontId="13" fillId="0" borderId="1" xfId="1" applyNumberFormat="1" applyFont="1" applyFill="1" applyBorder="1" applyAlignment="1">
      <alignment horizontal="center" vertical="center" wrapText="1"/>
    </xf>
    <xf numFmtId="0" fontId="15" fillId="0" borderId="0" xfId="50" applyFont="1" applyAlignment="1">
      <alignment vertical="center"/>
    </xf>
    <xf numFmtId="176" fontId="14" fillId="0" borderId="1" xfId="1" applyFont="1" applyFill="1" applyBorder="1" applyAlignment="1">
      <alignment horizontal="center" vertical="center" wrapText="1"/>
    </xf>
    <xf numFmtId="190" fontId="8" fillId="0" borderId="0" xfId="50" applyNumberFormat="1" applyFont="1" applyAlignment="1">
      <alignment vertical="center"/>
    </xf>
    <xf numFmtId="0" fontId="13" fillId="0" borderId="0" xfId="49" applyFont="1" applyAlignment="1">
      <alignment horizontal="left" vertical="center"/>
    </xf>
    <xf numFmtId="189" fontId="8" fillId="0" borderId="0" xfId="50" applyNumberFormat="1" applyFont="1" applyAlignment="1">
      <alignment vertical="center"/>
    </xf>
    <xf numFmtId="2" fontId="13" fillId="2" borderId="0" xfId="50" applyNumberFormat="1" applyFont="1" applyFill="1" applyAlignment="1">
      <alignment horizontal="center" vertical="center"/>
    </xf>
    <xf numFmtId="176" fontId="13" fillId="2" borderId="0" xfId="1" applyFont="1" applyFill="1" applyAlignment="1">
      <alignment horizontal="center" vertical="center"/>
    </xf>
    <xf numFmtId="191" fontId="13" fillId="2" borderId="0" xfId="1" applyNumberFormat="1" applyFont="1" applyFill="1" applyAlignment="1">
      <alignment horizontal="center" vertical="center"/>
    </xf>
  </cellXfs>
  <cellStyles count="51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Normal" xfId="49"/>
    <cellStyle name="Обычный 2" xfId="50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tyles" Target="styles.xml"/><Relationship Id="rId16" Type="http://schemas.openxmlformats.org/officeDocument/2006/relationships/sharedStrings" Target="sharedStrings.xml"/><Relationship Id="rId15" Type="http://schemas.openxmlformats.org/officeDocument/2006/relationships/theme" Target="theme/theme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8"/>
  <sheetViews>
    <sheetView tabSelected="1" zoomScale="85" zoomScaleNormal="85" topLeftCell="A12" workbookViewId="0">
      <selection activeCell="B23" sqref="B23"/>
    </sheetView>
  </sheetViews>
  <sheetFormatPr defaultColWidth="8.71428571428571" defaultRowHeight="15"/>
  <cols>
    <col min="1" max="1" width="10.7142857142857" customWidth="1"/>
    <col min="2" max="2" width="101.428571428571" customWidth="1"/>
    <col min="3" max="3" width="35" customWidth="1"/>
    <col min="4" max="4" width="16.8571428571429" customWidth="1"/>
    <col min="9" max="9" width="17.1428571428571" customWidth="1"/>
  </cols>
  <sheetData>
    <row r="1" ht="16.15" customHeight="1" spans="1:3">
      <c r="A1" s="30"/>
      <c r="B1" s="30"/>
      <c r="C1" s="30"/>
    </row>
    <row r="2" ht="16.15" customHeight="1" spans="1:3">
      <c r="A2" s="31"/>
      <c r="B2" s="31"/>
      <c r="C2" s="31"/>
    </row>
    <row r="3" ht="16.15" customHeight="1" spans="1:3">
      <c r="A3" s="33"/>
      <c r="B3" s="33"/>
      <c r="C3" s="33"/>
    </row>
    <row r="4" ht="16.15" customHeight="1" spans="1:3">
      <c r="A4" s="31"/>
      <c r="B4" s="31"/>
      <c r="C4" s="31"/>
    </row>
    <row r="5" ht="16.15" customHeight="1" spans="1:3">
      <c r="A5" s="31"/>
      <c r="B5" s="31"/>
      <c r="C5" s="31"/>
    </row>
    <row r="6" ht="16.15" customHeight="1" spans="1:3">
      <c r="A6" s="31"/>
      <c r="B6" s="31"/>
      <c r="C6" s="60"/>
    </row>
    <row r="7" ht="16.15" customHeight="1" spans="1:3">
      <c r="A7" s="31"/>
      <c r="B7" s="31"/>
      <c r="C7" s="31"/>
    </row>
    <row r="8" ht="16.15" customHeight="1" spans="1:3">
      <c r="A8" s="33"/>
      <c r="B8" s="33"/>
      <c r="C8" s="33"/>
    </row>
    <row r="9" ht="16.15" customHeight="1" spans="1:3">
      <c r="A9" s="31"/>
      <c r="B9" s="31"/>
      <c r="C9" s="31"/>
    </row>
    <row r="10" ht="16.15" customHeight="1" spans="1:3">
      <c r="A10" s="31"/>
      <c r="B10" s="31"/>
      <c r="C10" s="31"/>
    </row>
    <row r="11" ht="16.15" customHeight="1" spans="1:3">
      <c r="A11" s="31"/>
      <c r="B11" s="31"/>
      <c r="C11" s="31"/>
    </row>
    <row r="12" ht="16.15" customHeight="1" spans="1:3">
      <c r="A12" s="34" t="s">
        <v>0</v>
      </c>
      <c r="B12" s="34"/>
      <c r="C12" s="34"/>
    </row>
    <row r="13" ht="16.15" customHeight="1" spans="1:3">
      <c r="A13" s="31"/>
      <c r="B13" s="31"/>
      <c r="C13" s="31"/>
    </row>
    <row r="14" ht="16.15" customHeight="1" spans="1:3">
      <c r="A14" s="31"/>
      <c r="B14" s="31"/>
      <c r="C14" s="31"/>
    </row>
    <row r="15" ht="16.15" customHeight="1" spans="1:3">
      <c r="A15" s="31"/>
      <c r="B15" s="31"/>
      <c r="C15" s="31"/>
    </row>
    <row r="16" ht="19.9" customHeight="1" spans="1:3">
      <c r="A16" s="61" t="s">
        <v>1</v>
      </c>
      <c r="B16" s="61"/>
      <c r="C16" s="61"/>
    </row>
    <row r="17" ht="16.15" customHeight="1" spans="1:3">
      <c r="A17" s="62" t="s">
        <v>2</v>
      </c>
      <c r="B17" s="62"/>
      <c r="C17" s="62"/>
    </row>
    <row r="18" ht="16.15" customHeight="1" spans="1:3">
      <c r="A18" s="31"/>
      <c r="B18" s="31"/>
      <c r="C18" s="31"/>
    </row>
    <row r="19" ht="72" customHeight="1" spans="1:3">
      <c r="A19" s="32" t="s">
        <v>3</v>
      </c>
      <c r="B19" s="32"/>
      <c r="C19" s="32"/>
    </row>
    <row r="20" ht="16.15" customHeight="1" spans="1:3">
      <c r="A20" s="62" t="s">
        <v>4</v>
      </c>
      <c r="B20" s="62"/>
      <c r="C20" s="62"/>
    </row>
    <row r="21" ht="16.15" customHeight="1" spans="1:3">
      <c r="A21" s="31"/>
      <c r="B21" s="31"/>
      <c r="C21" s="31"/>
    </row>
    <row r="22" ht="16.15" customHeight="1" spans="1:3">
      <c r="A22" s="31"/>
      <c r="B22" s="31"/>
      <c r="C22" s="31"/>
    </row>
    <row r="23" ht="51" customHeight="1" spans="1:9">
      <c r="A23" s="63" t="s">
        <v>5</v>
      </c>
      <c r="B23" s="63" t="s">
        <v>6</v>
      </c>
      <c r="C23" s="63" t="s">
        <v>7</v>
      </c>
      <c r="D23" s="64"/>
      <c r="E23" s="64"/>
      <c r="F23" s="64"/>
      <c r="G23" s="65"/>
      <c r="H23" s="65"/>
      <c r="I23" s="65"/>
    </row>
    <row r="24" ht="16.15" customHeight="1" spans="1:9">
      <c r="A24" s="63">
        <v>1</v>
      </c>
      <c r="B24" s="63">
        <v>2</v>
      </c>
      <c r="C24" s="63">
        <v>3</v>
      </c>
      <c r="D24" s="64"/>
      <c r="E24" s="64"/>
      <c r="F24" s="64"/>
      <c r="G24" s="65"/>
      <c r="H24" s="65"/>
      <c r="I24" s="65"/>
    </row>
    <row r="25" ht="16.9" customHeight="1" spans="1:9">
      <c r="A25" s="66" t="s">
        <v>8</v>
      </c>
      <c r="B25" s="67"/>
      <c r="C25" s="68"/>
      <c r="D25" s="64"/>
      <c r="E25" s="64"/>
      <c r="F25" s="64"/>
      <c r="G25" s="65"/>
      <c r="H25" s="65"/>
      <c r="I25" s="65"/>
    </row>
    <row r="26" ht="16.9" customHeight="1" spans="1:9">
      <c r="A26" s="63">
        <v>1</v>
      </c>
      <c r="B26" s="69" t="s">
        <v>9</v>
      </c>
      <c r="C26" s="70"/>
      <c r="D26" s="64"/>
      <c r="E26" s="64"/>
      <c r="F26" s="64"/>
      <c r="G26" s="65"/>
      <c r="H26" s="65" t="s">
        <v>10</v>
      </c>
      <c r="I26" s="65"/>
    </row>
    <row r="27" ht="16.9" customHeight="1" spans="1:9">
      <c r="A27" s="71" t="s">
        <v>11</v>
      </c>
      <c r="B27" s="69" t="s">
        <v>12</v>
      </c>
      <c r="C27" s="72">
        <v>0</v>
      </c>
      <c r="D27" s="73"/>
      <c r="E27" s="73"/>
      <c r="F27" s="73"/>
      <c r="G27" s="74" t="s">
        <v>13</v>
      </c>
      <c r="H27" s="74" t="s">
        <v>14</v>
      </c>
      <c r="I27" s="74" t="s">
        <v>15</v>
      </c>
    </row>
    <row r="28" ht="16.9" customHeight="1" spans="1:9">
      <c r="A28" s="71" t="s">
        <v>16</v>
      </c>
      <c r="B28" s="69" t="s">
        <v>17</v>
      </c>
      <c r="C28" s="72">
        <v>0</v>
      </c>
      <c r="D28" s="73"/>
      <c r="E28" s="73"/>
      <c r="F28" s="73"/>
      <c r="G28" s="75">
        <v>2019</v>
      </c>
      <c r="H28" s="76">
        <v>106.826398641827</v>
      </c>
      <c r="I28" s="96"/>
    </row>
    <row r="29" ht="16.9" customHeight="1" spans="1:9">
      <c r="A29" s="71" t="s">
        <v>18</v>
      </c>
      <c r="B29" s="69" t="s">
        <v>19</v>
      </c>
      <c r="C29" s="77">
        <v>0</v>
      </c>
      <c r="D29" s="73"/>
      <c r="E29" s="73"/>
      <c r="F29" s="73"/>
      <c r="G29" s="75">
        <v>2020</v>
      </c>
      <c r="H29" s="76">
        <v>105.561885224957</v>
      </c>
      <c r="I29" s="96"/>
    </row>
    <row r="30" ht="16.9" customHeight="1" spans="1:9">
      <c r="A30" s="63">
        <v>2</v>
      </c>
      <c r="B30" s="69" t="s">
        <v>20</v>
      </c>
      <c r="C30" s="77">
        <f>C27+C28+C29</f>
        <v>0</v>
      </c>
      <c r="D30" s="78"/>
      <c r="E30" s="79"/>
      <c r="F30" s="80"/>
      <c r="G30" s="75">
        <v>2021</v>
      </c>
      <c r="H30" s="76">
        <v>104.9354</v>
      </c>
      <c r="I30" s="96"/>
    </row>
    <row r="31" ht="16.9" customHeight="1" spans="1:9">
      <c r="A31" s="71" t="s">
        <v>21</v>
      </c>
      <c r="B31" s="69" t="s">
        <v>22</v>
      </c>
      <c r="C31" s="77">
        <f>C30-ROUND(C30/1.2,5)</f>
        <v>0</v>
      </c>
      <c r="D31" s="73"/>
      <c r="E31" s="79"/>
      <c r="F31" s="73"/>
      <c r="G31" s="75">
        <v>2022</v>
      </c>
      <c r="H31" s="76">
        <v>114.631427330594</v>
      </c>
      <c r="I31" s="97"/>
    </row>
    <row r="32" ht="15.75" spans="1:9">
      <c r="A32" s="63">
        <v>3</v>
      </c>
      <c r="B32" s="69" t="s">
        <v>23</v>
      </c>
      <c r="C32" s="81">
        <f>C30*I38</f>
        <v>0</v>
      </c>
      <c r="D32" s="73"/>
      <c r="E32" s="82"/>
      <c r="F32" s="83"/>
      <c r="G32" s="84">
        <v>2023</v>
      </c>
      <c r="H32" s="76">
        <v>109.096466260827</v>
      </c>
      <c r="I32" s="97"/>
    </row>
    <row r="33" ht="15.75" spans="1:9">
      <c r="A33" s="63"/>
      <c r="B33" s="69" t="s">
        <v>24</v>
      </c>
      <c r="C33" s="77">
        <v>0.66</v>
      </c>
      <c r="D33" s="73"/>
      <c r="E33" s="82"/>
      <c r="F33" s="83"/>
      <c r="G33" s="84"/>
      <c r="H33" s="76"/>
      <c r="I33" s="97"/>
    </row>
    <row r="34" ht="15.75" spans="1:9">
      <c r="A34" s="63"/>
      <c r="B34" s="69" t="s">
        <v>25</v>
      </c>
      <c r="C34" s="81">
        <f>C32*C33</f>
        <v>0</v>
      </c>
      <c r="D34" s="73"/>
      <c r="E34" s="82"/>
      <c r="F34" s="83"/>
      <c r="G34" s="84"/>
      <c r="H34" s="76"/>
      <c r="I34" s="97"/>
    </row>
    <row r="35" ht="15.75" spans="1:9">
      <c r="A35" s="66" t="s">
        <v>26</v>
      </c>
      <c r="B35" s="67"/>
      <c r="C35" s="68"/>
      <c r="D35" s="64"/>
      <c r="E35" s="85"/>
      <c r="F35" s="86"/>
      <c r="G35" s="75">
        <v>2024</v>
      </c>
      <c r="H35" s="76">
        <v>109.113503262205</v>
      </c>
      <c r="I35" s="97"/>
    </row>
    <row r="36" ht="15.75" spans="1:9">
      <c r="A36" s="63">
        <v>1</v>
      </c>
      <c r="B36" s="69" t="s">
        <v>9</v>
      </c>
      <c r="C36" s="70"/>
      <c r="D36" s="64"/>
      <c r="E36" s="87"/>
      <c r="F36" s="88"/>
      <c r="G36" s="75">
        <v>2025</v>
      </c>
      <c r="H36" s="76">
        <v>107.816317063964</v>
      </c>
      <c r="I36" s="98">
        <f>(H36+100)/200</f>
        <v>1.03908158531982</v>
      </c>
    </row>
    <row r="37" ht="15.75" spans="1:9">
      <c r="A37" s="71" t="s">
        <v>11</v>
      </c>
      <c r="B37" s="69" t="s">
        <v>12</v>
      </c>
      <c r="C37" s="89">
        <f>ССР!D74+ССР!E74</f>
        <v>33565.1646322596</v>
      </c>
      <c r="D37" s="73"/>
      <c r="E37" s="87"/>
      <c r="F37" s="73"/>
      <c r="G37" s="75">
        <v>2026</v>
      </c>
      <c r="H37" s="76">
        <v>105.262896868962</v>
      </c>
      <c r="I37" s="98">
        <f>(H37+100)/200*H36/100</f>
        <v>1.10653447851459</v>
      </c>
    </row>
    <row r="38" ht="15.75" spans="1:9">
      <c r="A38" s="71" t="s">
        <v>16</v>
      </c>
      <c r="B38" s="69" t="s">
        <v>17</v>
      </c>
      <c r="C38" s="89">
        <f>ССР!F74</f>
        <v>3774.17574362946</v>
      </c>
      <c r="D38" s="73"/>
      <c r="E38" s="87"/>
      <c r="F38" s="73"/>
      <c r="G38" s="75">
        <v>2027</v>
      </c>
      <c r="H38" s="76">
        <v>104.420897989339</v>
      </c>
      <c r="I38" s="98">
        <f>(H38+100)/200*H37/100*H36/100</f>
        <v>1.15999229993523</v>
      </c>
    </row>
    <row r="39" ht="15.75" spans="1:9">
      <c r="A39" s="71" t="s">
        <v>18</v>
      </c>
      <c r="B39" s="69" t="s">
        <v>19</v>
      </c>
      <c r="C39" s="89">
        <f>(ССР!G70)*1.2</f>
        <v>5945.16109524234</v>
      </c>
      <c r="D39" s="73"/>
      <c r="E39" s="87"/>
      <c r="F39" s="73"/>
      <c r="G39" s="75">
        <v>2028</v>
      </c>
      <c r="H39" s="76">
        <v>104.420897989339</v>
      </c>
      <c r="I39" s="98">
        <f>(H39+100)/200*H38/100*H37/100*H36/100</f>
        <v>1.21127437619956</v>
      </c>
    </row>
    <row r="40" ht="15.75" spans="1:9">
      <c r="A40" s="63">
        <v>2</v>
      </c>
      <c r="B40" s="69" t="s">
        <v>20</v>
      </c>
      <c r="C40" s="89">
        <f>C37+C38+C39</f>
        <v>43284.5014711314</v>
      </c>
      <c r="D40" s="78"/>
      <c r="E40" s="82"/>
      <c r="F40" s="83"/>
      <c r="G40" s="75">
        <v>2029</v>
      </c>
      <c r="H40" s="76">
        <v>104.420897989339</v>
      </c>
      <c r="I40" s="98">
        <f>(H40+100)/200*H39/100*H38/100*H37/100*H36/100</f>
        <v>1.26482358074235</v>
      </c>
    </row>
    <row r="41" ht="15.75" spans="1:9">
      <c r="A41" s="71" t="s">
        <v>21</v>
      </c>
      <c r="B41" s="69" t="s">
        <v>22</v>
      </c>
      <c r="C41" s="77">
        <f>C40-ROUND(C40/1.2,5)</f>
        <v>7214.08358113142</v>
      </c>
      <c r="D41" s="73"/>
      <c r="E41" s="87"/>
      <c r="F41" s="73"/>
      <c r="G41" s="64"/>
      <c r="H41" s="64"/>
      <c r="I41" s="64"/>
    </row>
    <row r="42" ht="15.75" spans="1:9">
      <c r="A42" s="63">
        <v>3</v>
      </c>
      <c r="B42" s="69" t="s">
        <v>23</v>
      </c>
      <c r="C42" s="90">
        <f>C40*I39</f>
        <v>52429.4075185536</v>
      </c>
      <c r="D42" s="73"/>
      <c r="E42" s="82"/>
      <c r="F42" s="83"/>
      <c r="G42" s="64"/>
      <c r="H42" s="64"/>
      <c r="I42" s="64"/>
    </row>
    <row r="43" ht="15.75" spans="1:9">
      <c r="A43" s="63"/>
      <c r="B43" s="69" t="s">
        <v>24</v>
      </c>
      <c r="C43" s="77">
        <f>C33</f>
        <v>0.66</v>
      </c>
      <c r="D43" s="73"/>
      <c r="E43" s="82"/>
      <c r="F43" s="83"/>
      <c r="G43" s="64"/>
      <c r="H43" s="64"/>
      <c r="I43" s="64"/>
    </row>
    <row r="44" ht="15.75" spans="1:9">
      <c r="A44" s="63"/>
      <c r="B44" s="69" t="s">
        <v>25</v>
      </c>
      <c r="C44" s="81">
        <f>C42*C43</f>
        <v>34603.4089622454</v>
      </c>
      <c r="D44" s="73"/>
      <c r="E44" s="82"/>
      <c r="F44" s="83"/>
      <c r="G44" s="64"/>
      <c r="H44" s="64"/>
      <c r="I44" s="64"/>
    </row>
    <row r="45" ht="15.75" spans="1:9">
      <c r="A45" s="63"/>
      <c r="B45" s="69"/>
      <c r="C45" s="89"/>
      <c r="D45" s="73"/>
      <c r="E45" s="91"/>
      <c r="F45" s="73"/>
      <c r="G45" s="64"/>
      <c r="H45" s="64"/>
      <c r="I45" s="64"/>
    </row>
    <row r="46" ht="15.75" spans="1:9">
      <c r="A46" s="63"/>
      <c r="B46" s="69" t="s">
        <v>27</v>
      </c>
      <c r="C46" s="92">
        <f>C34+C44</f>
        <v>34603.4089622454</v>
      </c>
      <c r="D46" s="73"/>
      <c r="E46" s="82"/>
      <c r="F46" s="83"/>
      <c r="G46" s="64"/>
      <c r="H46" s="64"/>
      <c r="I46" s="93"/>
    </row>
    <row r="47" ht="15.75" spans="1:9">
      <c r="A47" s="65"/>
      <c r="B47" s="65"/>
      <c r="C47" s="65"/>
      <c r="D47" s="93"/>
      <c r="E47" s="64"/>
      <c r="F47" s="88"/>
      <c r="G47" s="64"/>
      <c r="H47" s="64"/>
      <c r="I47" s="64"/>
    </row>
    <row r="48" ht="15.75" spans="1:9">
      <c r="A48" s="94" t="s">
        <v>28</v>
      </c>
      <c r="B48" s="65"/>
      <c r="C48" s="65"/>
      <c r="D48" s="64"/>
      <c r="E48" s="95"/>
      <c r="F48" s="64"/>
      <c r="G48" s="64"/>
      <c r="H48" s="64"/>
      <c r="I48" s="64"/>
    </row>
  </sheetData>
  <mergeCells count="7">
    <mergeCell ref="A12:C12"/>
    <mergeCell ref="A16:C16"/>
    <mergeCell ref="A17:C17"/>
    <mergeCell ref="A19:C19"/>
    <mergeCell ref="A20:C20"/>
    <mergeCell ref="A25:C25"/>
    <mergeCell ref="A35:C35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E13" sqref="E13"/>
    </sheetView>
  </sheetViews>
  <sheetFormatPr defaultColWidth="8.71428571428571" defaultRowHeight="15.75"/>
  <cols>
    <col min="1" max="1" width="10.7142857142857" style="27" customWidth="1"/>
    <col min="2" max="2" width="51.4285714285714" style="27" customWidth="1"/>
    <col min="3" max="3" width="66.7142857142857" style="27" customWidth="1"/>
    <col min="4" max="4" width="30.7142857142857" style="27" customWidth="1"/>
    <col min="5" max="5" width="19.2857142857143" style="27" customWidth="1"/>
    <col min="6" max="6" width="21" style="27" customWidth="1"/>
    <col min="7" max="7" width="16.7142857142857" style="27" customWidth="1"/>
    <col min="8" max="8" width="20.1428571428571" style="27" customWidth="1"/>
    <col min="9" max="9" width="15" style="27" customWidth="1" outlineLevel="7"/>
    <col min="10" max="10" width="13.1428571428571" style="28" customWidth="1" outlineLevel="7"/>
    <col min="11" max="11" width="8.71428571428571" style="27"/>
    <col min="12" max="12" width="9.28571428571429" style="27" customWidth="1"/>
    <col min="13" max="13" width="17.2857142857143" style="27" customWidth="1"/>
    <col min="14" max="14" width="8.71428571428571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96</v>
      </c>
    </row>
    <row r="2" ht="45.75" customHeight="1" spans="1:8">
      <c r="A2" s="31"/>
      <c r="B2" s="31" t="s">
        <v>97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106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99</v>
      </c>
      <c r="C7" s="36" t="s">
        <v>81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30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31</v>
      </c>
      <c r="C10" s="3" t="s">
        <v>100</v>
      </c>
      <c r="D10" s="38" t="s">
        <v>33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34</v>
      </c>
      <c r="E11" s="3" t="s">
        <v>35</v>
      </c>
      <c r="F11" s="3" t="s">
        <v>36</v>
      </c>
      <c r="G11" s="3" t="s">
        <v>37</v>
      </c>
      <c r="H11" s="3" t="s">
        <v>38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107</v>
      </c>
      <c r="C13" s="4" t="s">
        <v>81</v>
      </c>
      <c r="D13" s="43">
        <v>0</v>
      </c>
      <c r="E13" s="43">
        <v>0</v>
      </c>
      <c r="F13" s="43">
        <v>0</v>
      </c>
      <c r="G13" s="43">
        <v>390.38</v>
      </c>
      <c r="H13" s="43">
        <v>390.38</v>
      </c>
      <c r="J13" s="27"/>
    </row>
    <row r="14" ht="16.9" customHeight="1" spans="1:9">
      <c r="A14" s="3"/>
      <c r="B14" s="44"/>
      <c r="C14" s="44" t="s">
        <v>103</v>
      </c>
      <c r="D14" s="43">
        <v>0</v>
      </c>
      <c r="E14" s="43">
        <v>0</v>
      </c>
      <c r="F14" s="43">
        <v>0</v>
      </c>
      <c r="G14" s="43">
        <v>390.38</v>
      </c>
      <c r="H14" s="43">
        <v>390.38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E11" sqref="E11"/>
    </sheetView>
  </sheetViews>
  <sheetFormatPr defaultColWidth="8.71428571428571" defaultRowHeight="15.75"/>
  <cols>
    <col min="1" max="1" width="10.7142857142857" style="27" customWidth="1"/>
    <col min="2" max="2" width="51.4285714285714" style="27" customWidth="1"/>
    <col min="3" max="3" width="66.7142857142857" style="27" customWidth="1"/>
    <col min="4" max="4" width="30.7142857142857" style="27" customWidth="1"/>
    <col min="5" max="5" width="19.2857142857143" style="27" customWidth="1"/>
    <col min="6" max="6" width="21" style="27" customWidth="1"/>
    <col min="7" max="7" width="16.7142857142857" style="27" customWidth="1"/>
    <col min="8" max="8" width="20.1428571428571" style="27" customWidth="1"/>
    <col min="9" max="9" width="15" style="27" customWidth="1" outlineLevel="7"/>
    <col min="10" max="10" width="13.1428571428571" style="28" customWidth="1" outlineLevel="7"/>
    <col min="11" max="11" width="8.71428571428571" style="27"/>
    <col min="12" max="12" width="9.28571428571429" style="27" customWidth="1"/>
    <col min="13" max="13" width="17.2857142857143" style="27" customWidth="1"/>
    <col min="14" max="14" width="8.71428571428571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96</v>
      </c>
    </row>
    <row r="2" ht="45.75" customHeight="1" spans="1:8">
      <c r="A2" s="31"/>
      <c r="B2" s="31" t="s">
        <v>97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98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99</v>
      </c>
      <c r="C7" s="36"/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30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31</v>
      </c>
      <c r="C10" s="3" t="s">
        <v>100</v>
      </c>
      <c r="D10" s="38" t="s">
        <v>33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34</v>
      </c>
      <c r="E11" s="3" t="s">
        <v>35</v>
      </c>
      <c r="F11" s="3" t="s">
        <v>36</v>
      </c>
      <c r="G11" s="3" t="s">
        <v>37</v>
      </c>
      <c r="H11" s="3" t="s">
        <v>38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101</v>
      </c>
      <c r="C13" s="4" t="s">
        <v>102</v>
      </c>
      <c r="D13" s="43">
        <v>4631.25</v>
      </c>
      <c r="E13" s="43">
        <v>404.3</v>
      </c>
      <c r="F13" s="43">
        <v>0</v>
      </c>
      <c r="G13" s="43">
        <v>0</v>
      </c>
      <c r="H13" s="43">
        <v>5035.55</v>
      </c>
      <c r="J13" s="27"/>
    </row>
    <row r="14" ht="16.9" customHeight="1" spans="1:9">
      <c r="A14" s="3"/>
      <c r="B14" s="44"/>
      <c r="C14" s="44" t="s">
        <v>103</v>
      </c>
      <c r="D14" s="43">
        <v>4631.25</v>
      </c>
      <c r="E14" s="43">
        <v>404.3</v>
      </c>
      <c r="F14" s="43">
        <v>0</v>
      </c>
      <c r="G14" s="43">
        <v>0</v>
      </c>
      <c r="H14" s="43">
        <v>5035.55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1428571428571" defaultRowHeight="15.75"/>
  <cols>
    <col min="1" max="1" width="10.7142857142857" style="27" customWidth="1"/>
    <col min="2" max="2" width="51.4285714285714" style="27" customWidth="1"/>
    <col min="3" max="3" width="66.7142857142857" style="27" customWidth="1"/>
    <col min="4" max="4" width="30.7142857142857" style="27" customWidth="1"/>
    <col min="5" max="5" width="19.2857142857143" style="27" customWidth="1"/>
    <col min="6" max="6" width="21" style="27" customWidth="1"/>
    <col min="7" max="7" width="16.7142857142857" style="27" customWidth="1"/>
    <col min="8" max="8" width="20.1428571428571" style="27" customWidth="1"/>
    <col min="9" max="9" width="15" style="27" customWidth="1" outlineLevel="7"/>
    <col min="10" max="10" width="13.1428571428571" style="28" customWidth="1" outlineLevel="7"/>
    <col min="11" max="11" width="8.71428571428571" style="27"/>
    <col min="12" max="12" width="9.28571428571429" style="27" customWidth="1"/>
    <col min="13" max="13" width="17.2857142857143" style="27" customWidth="1"/>
    <col min="14" max="14" width="8.71428571428571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96</v>
      </c>
    </row>
    <row r="2" ht="45.75" customHeight="1" spans="1:8">
      <c r="A2" s="31"/>
      <c r="B2" s="31" t="s">
        <v>97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106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99</v>
      </c>
      <c r="C7" s="36" t="s">
        <v>81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30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31</v>
      </c>
      <c r="C10" s="3" t="s">
        <v>100</v>
      </c>
      <c r="D10" s="38" t="s">
        <v>33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34</v>
      </c>
      <c r="E11" s="3" t="s">
        <v>35</v>
      </c>
      <c r="F11" s="3" t="s">
        <v>36</v>
      </c>
      <c r="G11" s="3" t="s">
        <v>37</v>
      </c>
      <c r="H11" s="3" t="s">
        <v>38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107</v>
      </c>
      <c r="C13" s="4" t="s">
        <v>81</v>
      </c>
      <c r="D13" s="43">
        <v>0</v>
      </c>
      <c r="E13" s="43">
        <v>0</v>
      </c>
      <c r="F13" s="43">
        <v>0</v>
      </c>
      <c r="G13" s="43">
        <v>578.175</v>
      </c>
      <c r="H13" s="43">
        <v>578.175</v>
      </c>
      <c r="J13" s="27"/>
    </row>
    <row r="14" ht="16.9" customHeight="1" spans="1:9">
      <c r="A14" s="3"/>
      <c r="B14" s="44"/>
      <c r="C14" s="44" t="s">
        <v>103</v>
      </c>
      <c r="D14" s="43">
        <v>0</v>
      </c>
      <c r="E14" s="43">
        <v>0</v>
      </c>
      <c r="F14" s="43">
        <v>0</v>
      </c>
      <c r="G14" s="43">
        <v>578.175</v>
      </c>
      <c r="H14" s="43">
        <v>578.175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1"/>
  <sheetViews>
    <sheetView zoomScale="75" zoomScaleNormal="75" workbookViewId="0">
      <selection activeCell="B19" sqref="B19"/>
    </sheetView>
  </sheetViews>
  <sheetFormatPr defaultColWidth="8.71428571428571" defaultRowHeight="18.75" outlineLevelCol="7"/>
  <cols>
    <col min="1" max="1" width="18" style="8" customWidth="1"/>
    <col min="2" max="2" width="92.7142857142857" style="9" customWidth="1"/>
    <col min="3" max="3" width="30" style="9" customWidth="1"/>
    <col min="4" max="4" width="15.7142857142857" style="10" customWidth="1"/>
    <col min="5" max="6" width="14.2857142857143" style="10" customWidth="1"/>
    <col min="7" max="7" width="20.1428571428571" style="10" customWidth="1"/>
    <col min="8" max="8" width="136.285714285714" style="9" customWidth="1"/>
    <col min="10" max="10" width="19.4285714285714" customWidth="1"/>
  </cols>
  <sheetData>
    <row r="1" ht="76.15" customHeight="1" spans="1:8">
      <c r="A1" s="11" t="s">
        <v>119</v>
      </c>
      <c r="B1" s="11" t="s">
        <v>120</v>
      </c>
      <c r="C1" s="11" t="s">
        <v>121</v>
      </c>
      <c r="D1" s="11" t="s">
        <v>122</v>
      </c>
      <c r="E1" s="11" t="s">
        <v>123</v>
      </c>
      <c r="F1" s="11" t="s">
        <v>124</v>
      </c>
      <c r="G1" s="11" t="s">
        <v>125</v>
      </c>
      <c r="H1" s="11" t="s">
        <v>126</v>
      </c>
    </row>
    <row r="2" spans="1:8">
      <c r="A2" s="11">
        <v>1</v>
      </c>
      <c r="B2" s="11">
        <v>2</v>
      </c>
      <c r="C2" s="11">
        <v>3</v>
      </c>
      <c r="D2" s="11">
        <v>4</v>
      </c>
      <c r="E2" s="11">
        <v>5</v>
      </c>
      <c r="F2" s="11">
        <v>6</v>
      </c>
      <c r="G2" s="11">
        <v>7</v>
      </c>
      <c r="H2" s="11">
        <v>8</v>
      </c>
    </row>
    <row r="3" ht="25.5" spans="1:8">
      <c r="A3" s="12" t="s">
        <v>43</v>
      </c>
      <c r="B3" s="13"/>
      <c r="C3" s="14"/>
      <c r="D3" s="15">
        <v>20397.186998342</v>
      </c>
      <c r="E3" s="16"/>
      <c r="F3" s="16"/>
      <c r="G3" s="16"/>
      <c r="H3" s="17"/>
    </row>
    <row r="4" spans="1:8">
      <c r="A4" s="11" t="s">
        <v>127</v>
      </c>
      <c r="B4" s="18" t="s">
        <v>128</v>
      </c>
      <c r="C4" s="14"/>
      <c r="D4" s="15">
        <v>20063.807420854</v>
      </c>
      <c r="E4" s="16"/>
      <c r="F4" s="16"/>
      <c r="G4" s="16"/>
      <c r="H4" s="17"/>
    </row>
    <row r="5" spans="1:8">
      <c r="A5" s="11"/>
      <c r="B5" s="18" t="s">
        <v>129</v>
      </c>
      <c r="C5" s="11"/>
      <c r="D5" s="15">
        <v>333.37957748744</v>
      </c>
      <c r="E5" s="16"/>
      <c r="F5" s="16"/>
      <c r="G5" s="16"/>
      <c r="H5" s="19"/>
    </row>
    <row r="6" spans="1:8">
      <c r="A6" s="19"/>
      <c r="B6" s="18" t="s">
        <v>130</v>
      </c>
      <c r="C6" s="11"/>
      <c r="D6" s="15">
        <v>0</v>
      </c>
      <c r="E6" s="16"/>
      <c r="F6" s="16"/>
      <c r="G6" s="16"/>
      <c r="H6" s="19"/>
    </row>
    <row r="7" spans="1:8">
      <c r="A7" s="19"/>
      <c r="B7" s="18" t="s">
        <v>131</v>
      </c>
      <c r="C7" s="11"/>
      <c r="D7" s="15">
        <v>0</v>
      </c>
      <c r="E7" s="16"/>
      <c r="F7" s="16"/>
      <c r="G7" s="16"/>
      <c r="H7" s="19"/>
    </row>
    <row r="8" spans="1:8">
      <c r="A8" s="20" t="s">
        <v>102</v>
      </c>
      <c r="B8" s="21"/>
      <c r="C8" s="11" t="s">
        <v>132</v>
      </c>
      <c r="D8" s="22">
        <v>20397.186998342</v>
      </c>
      <c r="E8" s="16">
        <v>3.86</v>
      </c>
      <c r="F8" s="16" t="s">
        <v>133</v>
      </c>
      <c r="G8" s="22">
        <v>5284.2453363579</v>
      </c>
      <c r="H8" s="19"/>
    </row>
    <row r="9" spans="1:8">
      <c r="A9" s="23">
        <v>1</v>
      </c>
      <c r="B9" s="18" t="s">
        <v>128</v>
      </c>
      <c r="C9" s="11"/>
      <c r="D9" s="22">
        <v>20063.807420854</v>
      </c>
      <c r="E9" s="16"/>
      <c r="F9" s="16"/>
      <c r="G9" s="16"/>
      <c r="H9" s="19" t="s">
        <v>43</v>
      </c>
    </row>
    <row r="10" spans="1:8">
      <c r="A10" s="11"/>
      <c r="B10" s="18" t="s">
        <v>129</v>
      </c>
      <c r="C10" s="11"/>
      <c r="D10" s="22">
        <v>333.37957748744</v>
      </c>
      <c r="E10" s="16"/>
      <c r="F10" s="16"/>
      <c r="G10" s="16"/>
      <c r="H10" s="19"/>
    </row>
    <row r="11" spans="1:8">
      <c r="A11" s="11"/>
      <c r="B11" s="18" t="s">
        <v>130</v>
      </c>
      <c r="C11" s="11"/>
      <c r="D11" s="22">
        <v>0</v>
      </c>
      <c r="E11" s="16"/>
      <c r="F11" s="16"/>
      <c r="G11" s="16"/>
      <c r="H11" s="19"/>
    </row>
    <row r="12" spans="1:8">
      <c r="A12" s="11"/>
      <c r="B12" s="18" t="s">
        <v>131</v>
      </c>
      <c r="C12" s="11"/>
      <c r="D12" s="22">
        <v>0</v>
      </c>
      <c r="E12" s="16"/>
      <c r="F12" s="16"/>
      <c r="G12" s="16"/>
      <c r="H12" s="19"/>
    </row>
    <row r="13" ht="25.5" spans="1:8">
      <c r="A13" s="24" t="s">
        <v>66</v>
      </c>
      <c r="B13" s="13"/>
      <c r="C13" s="11"/>
      <c r="D13" s="15">
        <v>236.23068498524</v>
      </c>
      <c r="E13" s="16"/>
      <c r="F13" s="16"/>
      <c r="G13" s="16"/>
      <c r="H13" s="19"/>
    </row>
    <row r="14" spans="1:8">
      <c r="A14" s="11" t="s">
        <v>134</v>
      </c>
      <c r="B14" s="18" t="s">
        <v>128</v>
      </c>
      <c r="C14" s="11"/>
      <c r="D14" s="15">
        <v>0</v>
      </c>
      <c r="E14" s="16"/>
      <c r="F14" s="16"/>
      <c r="G14" s="16"/>
      <c r="H14" s="19"/>
    </row>
    <row r="15" spans="1:8">
      <c r="A15" s="11"/>
      <c r="B15" s="18" t="s">
        <v>129</v>
      </c>
      <c r="C15" s="11"/>
      <c r="D15" s="15">
        <v>0</v>
      </c>
      <c r="E15" s="16"/>
      <c r="F15" s="16"/>
      <c r="G15" s="16"/>
      <c r="H15" s="19"/>
    </row>
    <row r="16" spans="1:8">
      <c r="A16" s="11"/>
      <c r="B16" s="18" t="s">
        <v>130</v>
      </c>
      <c r="C16" s="11"/>
      <c r="D16" s="15">
        <v>0</v>
      </c>
      <c r="E16" s="16"/>
      <c r="F16" s="16"/>
      <c r="G16" s="16"/>
      <c r="H16" s="19"/>
    </row>
    <row r="17" spans="1:8">
      <c r="A17" s="11"/>
      <c r="B17" s="18" t="s">
        <v>131</v>
      </c>
      <c r="C17" s="11"/>
      <c r="D17" s="15">
        <v>236.23068498524</v>
      </c>
      <c r="E17" s="16"/>
      <c r="F17" s="16"/>
      <c r="G17" s="16"/>
      <c r="H17" s="19"/>
    </row>
    <row r="18" spans="1:8">
      <c r="A18" s="20" t="s">
        <v>66</v>
      </c>
      <c r="B18" s="21"/>
      <c r="C18" s="11" t="s">
        <v>132</v>
      </c>
      <c r="D18" s="22">
        <v>236.23068498524</v>
      </c>
      <c r="E18" s="16">
        <v>3.86</v>
      </c>
      <c r="F18" s="16" t="s">
        <v>133</v>
      </c>
      <c r="G18" s="22">
        <v>61.199659322602</v>
      </c>
      <c r="H18" s="19"/>
    </row>
    <row r="19" spans="1:8">
      <c r="A19" s="23">
        <v>1</v>
      </c>
      <c r="B19" s="18" t="s">
        <v>128</v>
      </c>
      <c r="C19" s="11"/>
      <c r="D19" s="22">
        <v>0</v>
      </c>
      <c r="E19" s="16"/>
      <c r="F19" s="16"/>
      <c r="G19" s="16"/>
      <c r="H19" s="19" t="s">
        <v>43</v>
      </c>
    </row>
    <row r="20" spans="1:8">
      <c r="A20" s="11"/>
      <c r="B20" s="18" t="s">
        <v>129</v>
      </c>
      <c r="C20" s="11"/>
      <c r="D20" s="22">
        <v>0</v>
      </c>
      <c r="E20" s="16"/>
      <c r="F20" s="16"/>
      <c r="G20" s="16"/>
      <c r="H20" s="19"/>
    </row>
    <row r="21" spans="1:8">
      <c r="A21" s="11"/>
      <c r="B21" s="18" t="s">
        <v>130</v>
      </c>
      <c r="C21" s="11"/>
      <c r="D21" s="22">
        <v>0</v>
      </c>
      <c r="E21" s="16"/>
      <c r="F21" s="16"/>
      <c r="G21" s="16"/>
      <c r="H21" s="19"/>
    </row>
    <row r="22" spans="1:8">
      <c r="A22" s="11"/>
      <c r="B22" s="18" t="s">
        <v>131</v>
      </c>
      <c r="C22" s="11"/>
      <c r="D22" s="22">
        <v>236.23068498524</v>
      </c>
      <c r="E22" s="16"/>
      <c r="F22" s="16"/>
      <c r="G22" s="16"/>
      <c r="H22" s="19"/>
    </row>
    <row r="23" spans="1:8">
      <c r="A23" s="20" t="s">
        <v>118</v>
      </c>
      <c r="B23" s="21"/>
      <c r="C23" s="11" t="s">
        <v>135</v>
      </c>
      <c r="D23" s="22">
        <v>0</v>
      </c>
      <c r="E23" s="16">
        <v>1</v>
      </c>
      <c r="F23" s="16" t="s">
        <v>136</v>
      </c>
      <c r="G23" s="22">
        <v>0</v>
      </c>
      <c r="H23" s="19"/>
    </row>
    <row r="24" spans="1:8">
      <c r="A24" s="23">
        <v>2</v>
      </c>
      <c r="B24" s="18" t="s">
        <v>128</v>
      </c>
      <c r="C24" s="11"/>
      <c r="D24" s="22">
        <v>0</v>
      </c>
      <c r="E24" s="16"/>
      <c r="F24" s="16"/>
      <c r="G24" s="16"/>
      <c r="H24" s="19" t="s">
        <v>43</v>
      </c>
    </row>
    <row r="25" spans="1:8">
      <c r="A25" s="11"/>
      <c r="B25" s="18" t="s">
        <v>129</v>
      </c>
      <c r="C25" s="11"/>
      <c r="D25" s="22">
        <v>0</v>
      </c>
      <c r="E25" s="16"/>
      <c r="F25" s="16"/>
      <c r="G25" s="16"/>
      <c r="H25" s="19"/>
    </row>
    <row r="26" spans="1:8">
      <c r="A26" s="11"/>
      <c r="B26" s="18" t="s">
        <v>130</v>
      </c>
      <c r="C26" s="11"/>
      <c r="D26" s="22">
        <v>0</v>
      </c>
      <c r="E26" s="16"/>
      <c r="F26" s="16"/>
      <c r="G26" s="16"/>
      <c r="H26" s="19"/>
    </row>
    <row r="27" spans="1:8">
      <c r="A27" s="11"/>
      <c r="B27" s="18" t="s">
        <v>131</v>
      </c>
      <c r="C27" s="11"/>
      <c r="D27" s="22">
        <v>0</v>
      </c>
      <c r="E27" s="16"/>
      <c r="F27" s="16"/>
      <c r="G27" s="16"/>
      <c r="H27" s="19"/>
    </row>
    <row r="28" ht="25.5" spans="1:8">
      <c r="A28" s="24" t="s">
        <v>81</v>
      </c>
      <c r="B28" s="13"/>
      <c r="C28" s="11"/>
      <c r="D28" s="15">
        <v>3310.5592105263</v>
      </c>
      <c r="E28" s="16"/>
      <c r="F28" s="16"/>
      <c r="G28" s="16"/>
      <c r="H28" s="19"/>
    </row>
    <row r="29" spans="1:8">
      <c r="A29" s="11" t="s">
        <v>137</v>
      </c>
      <c r="B29" s="18" t="s">
        <v>128</v>
      </c>
      <c r="C29" s="11"/>
      <c r="D29" s="15">
        <v>0</v>
      </c>
      <c r="E29" s="16"/>
      <c r="F29" s="16"/>
      <c r="G29" s="16"/>
      <c r="H29" s="19"/>
    </row>
    <row r="30" spans="1:8">
      <c r="A30" s="11"/>
      <c r="B30" s="18" t="s">
        <v>129</v>
      </c>
      <c r="C30" s="11"/>
      <c r="D30" s="15">
        <v>0</v>
      </c>
      <c r="E30" s="16"/>
      <c r="F30" s="16"/>
      <c r="G30" s="16"/>
      <c r="H30" s="19"/>
    </row>
    <row r="31" spans="1:8">
      <c r="A31" s="11"/>
      <c r="B31" s="18" t="s">
        <v>130</v>
      </c>
      <c r="C31" s="11"/>
      <c r="D31" s="15">
        <v>0</v>
      </c>
      <c r="E31" s="16"/>
      <c r="F31" s="16"/>
      <c r="G31" s="16"/>
      <c r="H31" s="19"/>
    </row>
    <row r="32" spans="1:8">
      <c r="A32" s="11"/>
      <c r="B32" s="18" t="s">
        <v>131</v>
      </c>
      <c r="C32" s="11"/>
      <c r="D32" s="15">
        <v>3310.5592105263</v>
      </c>
      <c r="E32" s="16"/>
      <c r="F32" s="16"/>
      <c r="G32" s="16"/>
      <c r="H32" s="19"/>
    </row>
    <row r="33" spans="1:8">
      <c r="A33" s="20" t="s">
        <v>81</v>
      </c>
      <c r="B33" s="21"/>
      <c r="C33" s="11" t="s">
        <v>132</v>
      </c>
      <c r="D33" s="22">
        <v>2342.0042105263</v>
      </c>
      <c r="E33" s="16">
        <v>3.86</v>
      </c>
      <c r="F33" s="16" t="s">
        <v>133</v>
      </c>
      <c r="G33" s="22">
        <v>606.73684210526</v>
      </c>
      <c r="H33" s="19"/>
    </row>
    <row r="34" spans="1:8">
      <c r="A34" s="23">
        <v>1</v>
      </c>
      <c r="B34" s="18" t="s">
        <v>128</v>
      </c>
      <c r="C34" s="11"/>
      <c r="D34" s="22">
        <v>0</v>
      </c>
      <c r="E34" s="16"/>
      <c r="F34" s="16"/>
      <c r="G34" s="16"/>
      <c r="H34" s="19" t="s">
        <v>43</v>
      </c>
    </row>
    <row r="35" spans="1:8">
      <c r="A35" s="11"/>
      <c r="B35" s="18" t="s">
        <v>129</v>
      </c>
      <c r="C35" s="11"/>
      <c r="D35" s="22">
        <v>0</v>
      </c>
      <c r="E35" s="16"/>
      <c r="F35" s="16"/>
      <c r="G35" s="16"/>
      <c r="H35" s="19"/>
    </row>
    <row r="36" spans="1:8">
      <c r="A36" s="11"/>
      <c r="B36" s="18" t="s">
        <v>130</v>
      </c>
      <c r="C36" s="11"/>
      <c r="D36" s="22">
        <v>0</v>
      </c>
      <c r="E36" s="16"/>
      <c r="F36" s="16"/>
      <c r="G36" s="16"/>
      <c r="H36" s="19"/>
    </row>
    <row r="37" spans="1:8">
      <c r="A37" s="11"/>
      <c r="B37" s="18" t="s">
        <v>131</v>
      </c>
      <c r="C37" s="11"/>
      <c r="D37" s="22">
        <v>2342.0042105263</v>
      </c>
      <c r="E37" s="16"/>
      <c r="F37" s="16"/>
      <c r="G37" s="16"/>
      <c r="H37" s="19"/>
    </row>
    <row r="38" spans="1:8">
      <c r="A38" s="20" t="s">
        <v>81</v>
      </c>
      <c r="B38" s="21"/>
      <c r="C38" s="11" t="s">
        <v>135</v>
      </c>
      <c r="D38" s="22">
        <v>390.38</v>
      </c>
      <c r="E38" s="16">
        <v>1</v>
      </c>
      <c r="F38" s="16" t="s">
        <v>136</v>
      </c>
      <c r="G38" s="22">
        <v>390.38</v>
      </c>
      <c r="H38" s="19"/>
    </row>
    <row r="39" spans="1:8">
      <c r="A39" s="23">
        <v>2</v>
      </c>
      <c r="B39" s="18" t="s">
        <v>128</v>
      </c>
      <c r="C39" s="11"/>
      <c r="D39" s="22">
        <v>0</v>
      </c>
      <c r="E39" s="16"/>
      <c r="F39" s="16"/>
      <c r="G39" s="16"/>
      <c r="H39" s="19" t="s">
        <v>43</v>
      </c>
    </row>
    <row r="40" spans="1:8">
      <c r="A40" s="11"/>
      <c r="B40" s="18" t="s">
        <v>129</v>
      </c>
      <c r="C40" s="11"/>
      <c r="D40" s="22">
        <v>0</v>
      </c>
      <c r="E40" s="16"/>
      <c r="F40" s="16"/>
      <c r="G40" s="16"/>
      <c r="H40" s="19"/>
    </row>
    <row r="41" spans="1:8">
      <c r="A41" s="11"/>
      <c r="B41" s="18" t="s">
        <v>130</v>
      </c>
      <c r="C41" s="11"/>
      <c r="D41" s="22">
        <v>0</v>
      </c>
      <c r="E41" s="16"/>
      <c r="F41" s="16"/>
      <c r="G41" s="16"/>
      <c r="H41" s="19"/>
    </row>
    <row r="42" spans="1:8">
      <c r="A42" s="11"/>
      <c r="B42" s="18" t="s">
        <v>131</v>
      </c>
      <c r="C42" s="11"/>
      <c r="D42" s="22">
        <v>390.38</v>
      </c>
      <c r="E42" s="16"/>
      <c r="F42" s="16"/>
      <c r="G42" s="16"/>
      <c r="H42" s="19"/>
    </row>
    <row r="43" spans="1:8">
      <c r="A43" s="20" t="s">
        <v>81</v>
      </c>
      <c r="B43" s="21"/>
      <c r="C43" s="11" t="s">
        <v>138</v>
      </c>
      <c r="D43" s="22">
        <v>578.175</v>
      </c>
      <c r="E43" s="16">
        <v>65</v>
      </c>
      <c r="F43" s="16" t="s">
        <v>136</v>
      </c>
      <c r="G43" s="22">
        <v>8.895</v>
      </c>
      <c r="H43" s="19"/>
    </row>
    <row r="44" spans="1:8">
      <c r="A44" s="23">
        <v>3</v>
      </c>
      <c r="B44" s="18" t="s">
        <v>128</v>
      </c>
      <c r="C44" s="11"/>
      <c r="D44" s="22">
        <v>0</v>
      </c>
      <c r="E44" s="16"/>
      <c r="F44" s="16"/>
      <c r="G44" s="16"/>
      <c r="H44" s="19" t="s">
        <v>43</v>
      </c>
    </row>
    <row r="45" spans="1:8">
      <c r="A45" s="11"/>
      <c r="B45" s="18" t="s">
        <v>129</v>
      </c>
      <c r="C45" s="11"/>
      <c r="D45" s="22">
        <v>0</v>
      </c>
      <c r="E45" s="16"/>
      <c r="F45" s="16"/>
      <c r="G45" s="16"/>
      <c r="H45" s="19"/>
    </row>
    <row r="46" spans="1:8">
      <c r="A46" s="11"/>
      <c r="B46" s="18" t="s">
        <v>130</v>
      </c>
      <c r="C46" s="11"/>
      <c r="D46" s="22">
        <v>0</v>
      </c>
      <c r="E46" s="16"/>
      <c r="F46" s="16"/>
      <c r="G46" s="16"/>
      <c r="H46" s="19"/>
    </row>
    <row r="47" spans="1:8">
      <c r="A47" s="11"/>
      <c r="B47" s="18" t="s">
        <v>131</v>
      </c>
      <c r="C47" s="11"/>
      <c r="D47" s="22">
        <v>578.175</v>
      </c>
      <c r="E47" s="16"/>
      <c r="F47" s="16"/>
      <c r="G47" s="16"/>
      <c r="H47" s="19"/>
    </row>
    <row r="48" ht="25.5" spans="1:8">
      <c r="A48" s="24" t="s">
        <v>109</v>
      </c>
      <c r="B48" s="13"/>
      <c r="C48" s="11"/>
      <c r="D48" s="15">
        <v>37.762898550725</v>
      </c>
      <c r="E48" s="16"/>
      <c r="F48" s="16"/>
      <c r="G48" s="16"/>
      <c r="H48" s="19"/>
    </row>
    <row r="49" spans="1:8">
      <c r="A49" s="11" t="s">
        <v>139</v>
      </c>
      <c r="B49" s="18" t="s">
        <v>128</v>
      </c>
      <c r="C49" s="11"/>
      <c r="D49" s="15">
        <v>37.762898550725</v>
      </c>
      <c r="E49" s="16"/>
      <c r="F49" s="16"/>
      <c r="G49" s="16"/>
      <c r="H49" s="19"/>
    </row>
    <row r="50" spans="1:8">
      <c r="A50" s="11"/>
      <c r="B50" s="18" t="s">
        <v>129</v>
      </c>
      <c r="C50" s="11"/>
      <c r="D50" s="15">
        <v>0</v>
      </c>
      <c r="E50" s="16"/>
      <c r="F50" s="16"/>
      <c r="G50" s="16"/>
      <c r="H50" s="19"/>
    </row>
    <row r="51" spans="1:8">
      <c r="A51" s="11"/>
      <c r="B51" s="18" t="s">
        <v>130</v>
      </c>
      <c r="C51" s="11"/>
      <c r="D51" s="15">
        <v>0</v>
      </c>
      <c r="E51" s="16"/>
      <c r="F51" s="16"/>
      <c r="G51" s="16"/>
      <c r="H51" s="19"/>
    </row>
    <row r="52" spans="1:8">
      <c r="A52" s="11"/>
      <c r="B52" s="18" t="s">
        <v>131</v>
      </c>
      <c r="C52" s="11"/>
      <c r="D52" s="15">
        <v>0</v>
      </c>
      <c r="E52" s="16"/>
      <c r="F52" s="16"/>
      <c r="G52" s="16"/>
      <c r="H52" s="19"/>
    </row>
    <row r="53" spans="1:8">
      <c r="A53" s="20" t="s">
        <v>45</v>
      </c>
      <c r="B53" s="21"/>
      <c r="C53" s="11" t="s">
        <v>140</v>
      </c>
      <c r="D53" s="22">
        <v>37.762898550725</v>
      </c>
      <c r="E53" s="16">
        <v>2.4e-5</v>
      </c>
      <c r="F53" s="16" t="s">
        <v>141</v>
      </c>
      <c r="G53" s="22">
        <v>1573454.1062802</v>
      </c>
      <c r="H53" s="19"/>
    </row>
    <row r="54" spans="1:8">
      <c r="A54" s="23">
        <v>1</v>
      </c>
      <c r="B54" s="18" t="s">
        <v>128</v>
      </c>
      <c r="C54" s="11"/>
      <c r="D54" s="22">
        <v>37.762898550725</v>
      </c>
      <c r="E54" s="16"/>
      <c r="F54" s="16"/>
      <c r="G54" s="16"/>
      <c r="H54" s="19" t="s">
        <v>142</v>
      </c>
    </row>
    <row r="55" spans="1:8">
      <c r="A55" s="11"/>
      <c r="B55" s="18" t="s">
        <v>129</v>
      </c>
      <c r="C55" s="11"/>
      <c r="D55" s="22">
        <v>0</v>
      </c>
      <c r="E55" s="16"/>
      <c r="F55" s="16"/>
      <c r="G55" s="16"/>
      <c r="H55" s="19"/>
    </row>
    <row r="56" spans="1:8">
      <c r="A56" s="11"/>
      <c r="B56" s="18" t="s">
        <v>130</v>
      </c>
      <c r="C56" s="11"/>
      <c r="D56" s="22">
        <v>0</v>
      </c>
      <c r="E56" s="16"/>
      <c r="F56" s="16"/>
      <c r="G56" s="16"/>
      <c r="H56" s="19"/>
    </row>
    <row r="57" spans="1:8">
      <c r="A57" s="11"/>
      <c r="B57" s="18" t="s">
        <v>131</v>
      </c>
      <c r="C57" s="11"/>
      <c r="D57" s="22">
        <v>0</v>
      </c>
      <c r="E57" s="16"/>
      <c r="F57" s="16"/>
      <c r="G57" s="16"/>
      <c r="H57" s="19"/>
    </row>
    <row r="58" ht="25.5" spans="1:8">
      <c r="A58" s="24" t="s">
        <v>112</v>
      </c>
      <c r="B58" s="13"/>
      <c r="C58" s="11"/>
      <c r="D58" s="15">
        <v>173405.2173913</v>
      </c>
      <c r="E58" s="16"/>
      <c r="F58" s="16"/>
      <c r="G58" s="16"/>
      <c r="H58" s="19"/>
    </row>
    <row r="59" spans="1:8">
      <c r="A59" s="11" t="s">
        <v>143</v>
      </c>
      <c r="B59" s="18" t="s">
        <v>128</v>
      </c>
      <c r="C59" s="11"/>
      <c r="D59" s="15">
        <v>0</v>
      </c>
      <c r="E59" s="16"/>
      <c r="F59" s="16"/>
      <c r="G59" s="16"/>
      <c r="H59" s="19"/>
    </row>
    <row r="60" spans="1:8">
      <c r="A60" s="11"/>
      <c r="B60" s="18" t="s">
        <v>129</v>
      </c>
      <c r="C60" s="11"/>
      <c r="D60" s="15">
        <v>0</v>
      </c>
      <c r="E60" s="16"/>
      <c r="F60" s="16"/>
      <c r="G60" s="16"/>
      <c r="H60" s="19"/>
    </row>
    <row r="61" spans="1:8">
      <c r="A61" s="11"/>
      <c r="B61" s="18" t="s">
        <v>130</v>
      </c>
      <c r="C61" s="11"/>
      <c r="D61" s="15">
        <v>0</v>
      </c>
      <c r="E61" s="16"/>
      <c r="F61" s="16"/>
      <c r="G61" s="16"/>
      <c r="H61" s="19"/>
    </row>
    <row r="62" spans="1:8">
      <c r="A62" s="11"/>
      <c r="B62" s="18" t="s">
        <v>131</v>
      </c>
      <c r="C62" s="11"/>
      <c r="D62" s="15">
        <v>173405.2173913</v>
      </c>
      <c r="E62" s="16"/>
      <c r="F62" s="16"/>
      <c r="G62" s="16"/>
      <c r="H62" s="19"/>
    </row>
    <row r="63" spans="1:8">
      <c r="A63" s="20" t="s">
        <v>112</v>
      </c>
      <c r="B63" s="21"/>
      <c r="C63" s="11" t="s">
        <v>140</v>
      </c>
      <c r="D63" s="22">
        <v>173405.2173913</v>
      </c>
      <c r="E63" s="16">
        <v>2.4e-5</v>
      </c>
      <c r="F63" s="16" t="s">
        <v>141</v>
      </c>
      <c r="G63" s="22">
        <v>7225217391.3043</v>
      </c>
      <c r="H63" s="19"/>
    </row>
    <row r="64" spans="1:8">
      <c r="A64" s="23">
        <v>1</v>
      </c>
      <c r="B64" s="18" t="s">
        <v>128</v>
      </c>
      <c r="C64" s="11"/>
      <c r="D64" s="22">
        <v>0</v>
      </c>
      <c r="E64" s="16"/>
      <c r="F64" s="16"/>
      <c r="G64" s="16"/>
      <c r="H64" s="19" t="s">
        <v>142</v>
      </c>
    </row>
    <row r="65" spans="1:8">
      <c r="A65" s="11"/>
      <c r="B65" s="18" t="s">
        <v>129</v>
      </c>
      <c r="C65" s="11"/>
      <c r="D65" s="22">
        <v>0</v>
      </c>
      <c r="E65" s="16"/>
      <c r="F65" s="16"/>
      <c r="G65" s="16"/>
      <c r="H65" s="19"/>
    </row>
    <row r="66" spans="1:8">
      <c r="A66" s="11"/>
      <c r="B66" s="18" t="s">
        <v>130</v>
      </c>
      <c r="C66" s="11"/>
      <c r="D66" s="22">
        <v>0</v>
      </c>
      <c r="E66" s="16"/>
      <c r="F66" s="16"/>
      <c r="G66" s="16"/>
      <c r="H66" s="19"/>
    </row>
    <row r="67" spans="1:8">
      <c r="A67" s="11"/>
      <c r="B67" s="18" t="s">
        <v>131</v>
      </c>
      <c r="C67" s="11"/>
      <c r="D67" s="22">
        <v>173405.2173913</v>
      </c>
      <c r="E67" s="16"/>
      <c r="F67" s="16"/>
      <c r="G67" s="16"/>
      <c r="H67" s="19"/>
    </row>
    <row r="68" ht="25.5" spans="1:8">
      <c r="A68" s="24" t="s">
        <v>114</v>
      </c>
      <c r="B68" s="13"/>
      <c r="C68" s="11"/>
      <c r="D68" s="15">
        <v>3400.0065639644</v>
      </c>
      <c r="E68" s="16"/>
      <c r="F68" s="16"/>
      <c r="G68" s="16"/>
      <c r="H68" s="19"/>
    </row>
    <row r="69" spans="1:8">
      <c r="A69" s="11" t="s">
        <v>127</v>
      </c>
      <c r="B69" s="18" t="s">
        <v>128</v>
      </c>
      <c r="C69" s="11"/>
      <c r="D69" s="15">
        <v>332.5670682287</v>
      </c>
      <c r="E69" s="16"/>
      <c r="F69" s="16"/>
      <c r="G69" s="16"/>
      <c r="H69" s="19"/>
    </row>
    <row r="70" spans="1:8">
      <c r="A70" s="11"/>
      <c r="B70" s="18" t="s">
        <v>129</v>
      </c>
      <c r="C70" s="11"/>
      <c r="D70" s="15">
        <v>13.89925008081</v>
      </c>
      <c r="E70" s="16"/>
      <c r="F70" s="16"/>
      <c r="G70" s="16"/>
      <c r="H70" s="19"/>
    </row>
    <row r="71" spans="1:8">
      <c r="A71" s="11"/>
      <c r="B71" s="18" t="s">
        <v>130</v>
      </c>
      <c r="C71" s="11"/>
      <c r="D71" s="15">
        <v>3053.5402456549</v>
      </c>
      <c r="E71" s="16"/>
      <c r="F71" s="16"/>
      <c r="G71" s="16"/>
      <c r="H71" s="19"/>
    </row>
    <row r="72" spans="1:8">
      <c r="A72" s="11"/>
      <c r="B72" s="18" t="s">
        <v>131</v>
      </c>
      <c r="C72" s="11"/>
      <c r="D72" s="15">
        <v>0</v>
      </c>
      <c r="E72" s="16"/>
      <c r="F72" s="16"/>
      <c r="G72" s="16"/>
      <c r="H72" s="19"/>
    </row>
    <row r="73" spans="1:8">
      <c r="A73" s="20" t="s">
        <v>116</v>
      </c>
      <c r="B73" s="21"/>
      <c r="C73" s="11" t="s">
        <v>135</v>
      </c>
      <c r="D73" s="22">
        <v>3400.0065639644</v>
      </c>
      <c r="E73" s="16">
        <v>1</v>
      </c>
      <c r="F73" s="16" t="s">
        <v>136</v>
      </c>
      <c r="G73" s="22">
        <v>3400.0065639644</v>
      </c>
      <c r="H73" s="19"/>
    </row>
    <row r="74" spans="1:8">
      <c r="A74" s="23">
        <v>1</v>
      </c>
      <c r="B74" s="18" t="s">
        <v>128</v>
      </c>
      <c r="C74" s="11"/>
      <c r="D74" s="22">
        <v>332.5670682287</v>
      </c>
      <c r="E74" s="16"/>
      <c r="F74" s="16"/>
      <c r="G74" s="16"/>
      <c r="H74" s="19" t="s">
        <v>43</v>
      </c>
    </row>
    <row r="75" spans="1:8">
      <c r="A75" s="11"/>
      <c r="B75" s="18" t="s">
        <v>129</v>
      </c>
      <c r="C75" s="11"/>
      <c r="D75" s="22">
        <v>13.89925008081</v>
      </c>
      <c r="E75" s="16"/>
      <c r="F75" s="16"/>
      <c r="G75" s="16"/>
      <c r="H75" s="19"/>
    </row>
    <row r="76" spans="1:8">
      <c r="A76" s="11"/>
      <c r="B76" s="18" t="s">
        <v>130</v>
      </c>
      <c r="C76" s="11"/>
      <c r="D76" s="22">
        <v>3053.5402456549</v>
      </c>
      <c r="E76" s="16"/>
      <c r="F76" s="16"/>
      <c r="G76" s="16"/>
      <c r="H76" s="19"/>
    </row>
    <row r="77" spans="1:8">
      <c r="A77" s="11"/>
      <c r="B77" s="18" t="s">
        <v>131</v>
      </c>
      <c r="C77" s="11"/>
      <c r="D77" s="22">
        <v>0</v>
      </c>
      <c r="E77" s="16"/>
      <c r="F77" s="16"/>
      <c r="G77" s="16"/>
      <c r="H77" s="19"/>
    </row>
    <row r="78" ht="25.5" spans="1:8">
      <c r="A78" s="24"/>
      <c r="B78" s="13"/>
      <c r="C78" s="11"/>
      <c r="D78" s="15">
        <v>5035.55</v>
      </c>
      <c r="E78" s="16"/>
      <c r="F78" s="16"/>
      <c r="G78" s="16"/>
      <c r="H78" s="19"/>
    </row>
    <row r="79" spans="1:8">
      <c r="A79" s="11" t="s">
        <v>127</v>
      </c>
      <c r="B79" s="18" t="s">
        <v>128</v>
      </c>
      <c r="C79" s="11"/>
      <c r="D79" s="15">
        <v>4631.25</v>
      </c>
      <c r="E79" s="16"/>
      <c r="F79" s="16"/>
      <c r="G79" s="16"/>
      <c r="H79" s="19"/>
    </row>
    <row r="80" spans="1:8">
      <c r="A80" s="11"/>
      <c r="B80" s="18" t="s">
        <v>129</v>
      </c>
      <c r="C80" s="11"/>
      <c r="D80" s="15">
        <v>404.3</v>
      </c>
      <c r="E80" s="16"/>
      <c r="F80" s="16"/>
      <c r="G80" s="16"/>
      <c r="H80" s="19"/>
    </row>
    <row r="81" spans="1:8">
      <c r="A81" s="11"/>
      <c r="B81" s="18" t="s">
        <v>130</v>
      </c>
      <c r="C81" s="11"/>
      <c r="D81" s="15">
        <v>0</v>
      </c>
      <c r="E81" s="16"/>
      <c r="F81" s="16"/>
      <c r="G81" s="16"/>
      <c r="H81" s="19"/>
    </row>
    <row r="82" spans="1:8">
      <c r="A82" s="11"/>
      <c r="B82" s="18" t="s">
        <v>131</v>
      </c>
      <c r="C82" s="11"/>
      <c r="D82" s="15">
        <v>0</v>
      </c>
      <c r="E82" s="16"/>
      <c r="F82" s="16"/>
      <c r="G82" s="16"/>
      <c r="H82" s="19"/>
    </row>
    <row r="83" spans="1:8">
      <c r="A83" s="20" t="s">
        <v>102</v>
      </c>
      <c r="B83" s="21"/>
      <c r="C83" s="11" t="s">
        <v>138</v>
      </c>
      <c r="D83" s="22">
        <v>5035.55</v>
      </c>
      <c r="E83" s="16">
        <v>65</v>
      </c>
      <c r="F83" s="16" t="s">
        <v>136</v>
      </c>
      <c r="G83" s="22">
        <v>77.47</v>
      </c>
      <c r="H83" s="19"/>
    </row>
    <row r="84" spans="1:8">
      <c r="A84" s="23">
        <v>1</v>
      </c>
      <c r="B84" s="18" t="s">
        <v>128</v>
      </c>
      <c r="C84" s="11"/>
      <c r="D84" s="22">
        <v>4631.25</v>
      </c>
      <c r="E84" s="16"/>
      <c r="F84" s="16"/>
      <c r="G84" s="16"/>
      <c r="H84" s="19" t="s">
        <v>43</v>
      </c>
    </row>
    <row r="85" spans="1:8">
      <c r="A85" s="11"/>
      <c r="B85" s="18" t="s">
        <v>129</v>
      </c>
      <c r="C85" s="11"/>
      <c r="D85" s="22">
        <v>404.3</v>
      </c>
      <c r="E85" s="16"/>
      <c r="F85" s="16"/>
      <c r="G85" s="16"/>
      <c r="H85" s="19"/>
    </row>
    <row r="86" spans="1:8">
      <c r="A86" s="11"/>
      <c r="B86" s="18" t="s">
        <v>130</v>
      </c>
      <c r="C86" s="11"/>
      <c r="D86" s="22">
        <v>0</v>
      </c>
      <c r="E86" s="16"/>
      <c r="F86" s="16"/>
      <c r="G86" s="16"/>
      <c r="H86" s="19"/>
    </row>
    <row r="87" spans="1:8">
      <c r="A87" s="11"/>
      <c r="B87" s="18" t="s">
        <v>131</v>
      </c>
      <c r="C87" s="11"/>
      <c r="D87" s="22">
        <v>0</v>
      </c>
      <c r="E87" s="16"/>
      <c r="F87" s="16"/>
      <c r="G87" s="16"/>
      <c r="H87" s="19"/>
    </row>
    <row r="88" spans="1:8">
      <c r="A88" s="25"/>
      <c r="C88" s="25"/>
      <c r="D88" s="8"/>
      <c r="E88" s="8"/>
      <c r="F88" s="8"/>
      <c r="G88" s="8"/>
      <c r="H88" s="26"/>
    </row>
    <row r="90" spans="1:7">
      <c r="A90" s="9" t="s">
        <v>144</v>
      </c>
      <c r="D90" s="9"/>
      <c r="E90" s="9"/>
      <c r="F90" s="9"/>
      <c r="G90" s="9"/>
    </row>
    <row r="91" spans="1:7">
      <c r="A91" s="9" t="s">
        <v>145</v>
      </c>
      <c r="D91" s="9"/>
      <c r="E91" s="9"/>
      <c r="F91" s="9"/>
      <c r="G91" s="9"/>
    </row>
  </sheetData>
  <mergeCells count="56">
    <mergeCell ref="A3:B3"/>
    <mergeCell ref="A8:B8"/>
    <mergeCell ref="A13:B13"/>
    <mergeCell ref="A18:B18"/>
    <mergeCell ref="A23:B23"/>
    <mergeCell ref="A28:B28"/>
    <mergeCell ref="A33:B33"/>
    <mergeCell ref="A38:B38"/>
    <mergeCell ref="A43:B43"/>
    <mergeCell ref="A48:B48"/>
    <mergeCell ref="A53:B53"/>
    <mergeCell ref="A58:B58"/>
    <mergeCell ref="A63:B63"/>
    <mergeCell ref="A68:B68"/>
    <mergeCell ref="A73:B73"/>
    <mergeCell ref="A78:B78"/>
    <mergeCell ref="A83:B83"/>
    <mergeCell ref="A90:H90"/>
    <mergeCell ref="A91:H91"/>
    <mergeCell ref="A4:A7"/>
    <mergeCell ref="A9:A12"/>
    <mergeCell ref="A14:A17"/>
    <mergeCell ref="A19:A22"/>
    <mergeCell ref="A24:A27"/>
    <mergeCell ref="A29:A32"/>
    <mergeCell ref="A34:A37"/>
    <mergeCell ref="A39:A42"/>
    <mergeCell ref="A44:A47"/>
    <mergeCell ref="A49:A52"/>
    <mergeCell ref="A54:A57"/>
    <mergeCell ref="A59:A62"/>
    <mergeCell ref="A64:A67"/>
    <mergeCell ref="A69:A72"/>
    <mergeCell ref="A74:A77"/>
    <mergeCell ref="A79:A82"/>
    <mergeCell ref="A84:A87"/>
    <mergeCell ref="C8:C12"/>
    <mergeCell ref="C18:C22"/>
    <mergeCell ref="C23:C27"/>
    <mergeCell ref="C33:C37"/>
    <mergeCell ref="C38:C42"/>
    <mergeCell ref="C43:C47"/>
    <mergeCell ref="C53:C57"/>
    <mergeCell ref="C63:C67"/>
    <mergeCell ref="C73:C77"/>
    <mergeCell ref="C83:C87"/>
    <mergeCell ref="H9:H12"/>
    <mergeCell ref="H19:H22"/>
    <mergeCell ref="H24:H27"/>
    <mergeCell ref="H34:H37"/>
    <mergeCell ref="H39:H42"/>
    <mergeCell ref="H44:H47"/>
    <mergeCell ref="H54:H57"/>
    <mergeCell ref="H64:H67"/>
    <mergeCell ref="H74:H77"/>
    <mergeCell ref="H84:H87"/>
  </mergeCells>
  <pageMargins left="0.7" right="0.7" top="0.75" bottom="0.75" header="0.3" footer="0.3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8"/>
  <sheetViews>
    <sheetView zoomScale="90" zoomScaleNormal="90" workbookViewId="0">
      <selection activeCell="A1" sqref="A1:H1"/>
    </sheetView>
  </sheetViews>
  <sheetFormatPr defaultColWidth="9.14285714285714" defaultRowHeight="15" outlineLevelRow="7" outlineLevelCol="7"/>
  <cols>
    <col min="1" max="1" width="60.4285714285714" style="1" customWidth="1"/>
    <col min="2" max="3" width="13.7142857142857" style="1" customWidth="1"/>
    <col min="4" max="4" width="17.1428571428571" style="1" customWidth="1"/>
    <col min="5" max="5" width="15" style="1" customWidth="1"/>
    <col min="6" max="6" width="31" style="1" customWidth="1"/>
    <col min="7" max="7" width="25.7142857142857" style="1" customWidth="1"/>
    <col min="8" max="8" width="35" style="1" customWidth="1"/>
    <col min="9" max="9" width="9.14285714285714" style="1"/>
  </cols>
  <sheetData>
    <row r="1" spans="1:8">
      <c r="A1" s="2" t="s">
        <v>146</v>
      </c>
      <c r="B1" s="2"/>
      <c r="C1" s="2"/>
      <c r="D1" s="2"/>
      <c r="E1" s="2"/>
      <c r="F1" s="2"/>
      <c r="G1" s="2"/>
      <c r="H1" s="2"/>
    </row>
    <row r="3" ht="44.25" customHeight="1" spans="1:8">
      <c r="A3" s="3" t="s">
        <v>147</v>
      </c>
      <c r="B3" s="3" t="s">
        <v>148</v>
      </c>
      <c r="C3" s="3" t="s">
        <v>149</v>
      </c>
      <c r="D3" s="3" t="s">
        <v>150</v>
      </c>
      <c r="E3" s="3" t="s">
        <v>151</v>
      </c>
      <c r="F3" s="3" t="s">
        <v>152</v>
      </c>
      <c r="G3" s="3" t="s">
        <v>153</v>
      </c>
      <c r="H3" s="3" t="s">
        <v>154</v>
      </c>
    </row>
    <row r="4" ht="39" customHeight="1" spans="1:8">
      <c r="A4" s="4" t="s">
        <v>155</v>
      </c>
      <c r="B4" s="5" t="s">
        <v>133</v>
      </c>
      <c r="C4" s="6">
        <v>4.3313263157895</v>
      </c>
      <c r="D4" s="6">
        <v>900.30388838926</v>
      </c>
      <c r="E4" s="5">
        <v>0.4</v>
      </c>
      <c r="F4" s="5"/>
      <c r="G4" s="6">
        <v>3899.509923988</v>
      </c>
      <c r="H4" s="7"/>
    </row>
    <row r="5" ht="39" customHeight="1" spans="1:8">
      <c r="A5" s="4" t="s">
        <v>156</v>
      </c>
      <c r="B5" s="5" t="s">
        <v>136</v>
      </c>
      <c r="C5" s="6">
        <v>97.515789473684</v>
      </c>
      <c r="D5" s="6">
        <v>81.798315329533</v>
      </c>
      <c r="E5" s="5">
        <v>0.4</v>
      </c>
      <c r="F5" s="5"/>
      <c r="G5" s="6">
        <v>7976.6272969768</v>
      </c>
      <c r="H5" s="7"/>
    </row>
    <row r="6" ht="39" customHeight="1" spans="1:8">
      <c r="A6" s="4" t="s">
        <v>157</v>
      </c>
      <c r="B6" s="5" t="s">
        <v>136</v>
      </c>
      <c r="C6" s="6">
        <v>16.252631578947</v>
      </c>
      <c r="D6" s="6">
        <v>19.871333705078</v>
      </c>
      <c r="E6" s="5">
        <v>0.4</v>
      </c>
      <c r="F6" s="5"/>
      <c r="G6" s="6">
        <v>322.96146569095</v>
      </c>
      <c r="H6" s="7"/>
    </row>
    <row r="7" ht="39" customHeight="1" spans="1:8">
      <c r="A7" s="4" t="s">
        <v>158</v>
      </c>
      <c r="B7" s="5" t="s">
        <v>136</v>
      </c>
      <c r="C7" s="6">
        <v>1</v>
      </c>
      <c r="D7" s="6">
        <v>3053.5353739731</v>
      </c>
      <c r="E7" s="5" t="s">
        <v>159</v>
      </c>
      <c r="F7" s="5"/>
      <c r="G7" s="6">
        <v>3053.5353739731</v>
      </c>
      <c r="H7" s="7"/>
    </row>
    <row r="8" ht="39" customHeight="1" spans="1:8">
      <c r="A8" s="4" t="s">
        <v>160</v>
      </c>
      <c r="B8" s="5" t="s">
        <v>136</v>
      </c>
      <c r="C8" s="6">
        <v>292.5</v>
      </c>
      <c r="D8" s="6">
        <v>4.8225376529421</v>
      </c>
      <c r="E8" s="5"/>
      <c r="F8" s="5"/>
      <c r="G8" s="6">
        <v>1410.5922634856</v>
      </c>
      <c r="H8" s="7"/>
    </row>
  </sheetData>
  <mergeCells count="1">
    <mergeCell ref="A1:H1"/>
  </mergeCells>
  <pageMargins left="0.19685039370079" right="0.31496062992126" top="0.74803149606299" bottom="0.74803149606299" header="0.31496062992126" footer="0.31496062992126"/>
  <pageSetup paperSize="9" scale="8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74"/>
  <sheetViews>
    <sheetView zoomScale="90" zoomScaleNormal="90" topLeftCell="A4" workbookViewId="0">
      <selection activeCell="C18" sqref="C18:C19"/>
    </sheetView>
  </sheetViews>
  <sheetFormatPr defaultColWidth="8.71428571428571" defaultRowHeight="15.75" outlineLevelCol="7"/>
  <cols>
    <col min="1" max="1" width="10.7142857142857" style="27" customWidth="1"/>
    <col min="2" max="2" width="66.2857142857143" style="27" customWidth="1"/>
    <col min="3" max="3" width="66.7142857142857" style="27" customWidth="1"/>
    <col min="4" max="4" width="21.7142857142857" style="27" customWidth="1"/>
    <col min="5" max="5" width="21.1428571428571" style="27" customWidth="1"/>
    <col min="6" max="6" width="23" style="27" customWidth="1"/>
    <col min="7" max="7" width="16.7142857142857" style="27" customWidth="1"/>
    <col min="8" max="8" width="17.4285714285714" style="27" customWidth="1"/>
    <col min="9" max="9" width="8.71428571428571" style="27"/>
  </cols>
  <sheetData>
    <row r="1" spans="1:8">
      <c r="A1" s="30"/>
      <c r="B1" s="30"/>
      <c r="C1" s="30"/>
      <c r="D1" s="30"/>
      <c r="E1" s="30"/>
      <c r="F1" s="30"/>
      <c r="G1" s="30"/>
      <c r="H1" s="30"/>
    </row>
    <row r="2" spans="1:8">
      <c r="A2" s="31"/>
      <c r="B2" s="31"/>
      <c r="C2" s="31"/>
      <c r="D2" s="31"/>
      <c r="E2" s="31"/>
      <c r="F2" s="31"/>
      <c r="G2" s="31"/>
      <c r="H2" s="31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1"/>
      <c r="B5" s="31"/>
      <c r="C5" s="31"/>
      <c r="D5" s="31"/>
      <c r="E5" s="31"/>
      <c r="F5" s="31"/>
      <c r="G5" s="31"/>
      <c r="H5" s="31"/>
    </row>
    <row r="6" spans="1:8">
      <c r="A6" s="31"/>
      <c r="B6" s="31"/>
      <c r="C6" s="47"/>
      <c r="D6" s="31"/>
      <c r="E6" s="31"/>
      <c r="F6" s="31"/>
      <c r="G6" s="31"/>
      <c r="H6" s="31"/>
    </row>
    <row r="7" spans="1:8">
      <c r="A7" s="31"/>
      <c r="B7" s="31"/>
      <c r="C7" s="31"/>
      <c r="D7" s="31"/>
      <c r="E7" s="31"/>
      <c r="F7" s="31"/>
      <c r="G7" s="31"/>
      <c r="H7" s="31"/>
    </row>
    <row r="8" spans="1:8">
      <c r="A8" s="33"/>
      <c r="B8" s="33"/>
      <c r="C8" s="33"/>
      <c r="E8" s="33"/>
      <c r="F8" s="33"/>
      <c r="G8" s="33"/>
      <c r="H8" s="33"/>
    </row>
    <row r="9" spans="1:8">
      <c r="A9" s="31"/>
      <c r="B9" s="31"/>
      <c r="C9" s="31"/>
      <c r="D9" s="31"/>
      <c r="E9" s="31"/>
      <c r="F9" s="31"/>
      <c r="G9" s="31"/>
      <c r="H9" s="31"/>
    </row>
    <row r="10" spans="1:8">
      <c r="A10" s="31"/>
      <c r="B10" s="31"/>
      <c r="C10" s="31"/>
      <c r="D10" s="31"/>
      <c r="E10" s="31"/>
      <c r="F10" s="31"/>
      <c r="G10" s="31"/>
      <c r="H10" s="31"/>
    </row>
    <row r="11" spans="1:8">
      <c r="A11" s="34"/>
      <c r="B11" s="34"/>
      <c r="C11" s="48" t="s">
        <v>29</v>
      </c>
      <c r="E11" s="34"/>
      <c r="F11" s="34"/>
      <c r="G11" s="34"/>
      <c r="H11" s="34"/>
    </row>
    <row r="12" spans="1:8">
      <c r="A12" s="31"/>
      <c r="B12" s="31"/>
      <c r="C12" s="31"/>
      <c r="D12" s="31"/>
      <c r="E12" s="31"/>
      <c r="F12" s="31"/>
      <c r="G12" s="31"/>
      <c r="H12" s="31"/>
    </row>
    <row r="13" ht="78.75" customHeight="1" spans="1:8">
      <c r="A13" s="32" t="s">
        <v>3</v>
      </c>
      <c r="B13" s="32"/>
      <c r="C13" s="32"/>
      <c r="D13" s="32"/>
      <c r="E13" s="32"/>
      <c r="F13" s="32"/>
      <c r="G13" s="32"/>
      <c r="H13" s="32"/>
    </row>
    <row r="14" spans="1:8">
      <c r="A14" s="46"/>
      <c r="B14" s="46"/>
      <c r="C14" s="33" t="s">
        <v>4</v>
      </c>
      <c r="E14" s="46"/>
      <c r="F14" s="46"/>
      <c r="G14" s="46"/>
      <c r="H14" s="46"/>
    </row>
    <row r="15" spans="1:8">
      <c r="A15" s="31"/>
      <c r="B15" s="31"/>
      <c r="C15" s="31"/>
      <c r="D15" s="31"/>
      <c r="E15" s="49"/>
      <c r="F15" s="31"/>
      <c r="G15" s="31"/>
      <c r="H15" s="31"/>
    </row>
    <row r="16" spans="1:8">
      <c r="A16" s="31" t="s">
        <v>30</v>
      </c>
      <c r="B16" s="31"/>
      <c r="C16" s="31"/>
      <c r="D16" s="31"/>
      <c r="E16" s="31"/>
      <c r="F16" s="31"/>
      <c r="G16" s="31"/>
      <c r="H16" s="37"/>
    </row>
    <row r="17" spans="1:8">
      <c r="A17" s="31"/>
      <c r="B17" s="31"/>
      <c r="C17" s="31"/>
      <c r="D17" s="31"/>
      <c r="E17" s="31"/>
      <c r="F17" s="31"/>
      <c r="G17" s="31"/>
      <c r="H17" s="31"/>
    </row>
    <row r="18" ht="36" customHeight="1" spans="1:8">
      <c r="A18" s="3" t="s">
        <v>5</v>
      </c>
      <c r="B18" s="3" t="s">
        <v>31</v>
      </c>
      <c r="C18" s="3" t="s">
        <v>32</v>
      </c>
      <c r="D18" s="38" t="s">
        <v>33</v>
      </c>
      <c r="E18" s="39"/>
      <c r="F18" s="39"/>
      <c r="G18" s="39"/>
      <c r="H18" s="40"/>
    </row>
    <row r="19" ht="85.15" customHeight="1" spans="1:8">
      <c r="A19" s="3"/>
      <c r="B19" s="3"/>
      <c r="C19" s="3"/>
      <c r="D19" s="3" t="s">
        <v>34</v>
      </c>
      <c r="E19" s="3" t="s">
        <v>35</v>
      </c>
      <c r="F19" s="3" t="s">
        <v>36</v>
      </c>
      <c r="G19" s="3" t="s">
        <v>37</v>
      </c>
      <c r="H19" s="3" t="s">
        <v>38</v>
      </c>
    </row>
    <row r="20" spans="1:8">
      <c r="A20" s="3">
        <v>1</v>
      </c>
      <c r="B20" s="3">
        <v>2</v>
      </c>
      <c r="C20" s="41">
        <v>3</v>
      </c>
      <c r="D20" s="3">
        <v>4</v>
      </c>
      <c r="E20" s="3">
        <v>5</v>
      </c>
      <c r="F20" s="3">
        <v>6</v>
      </c>
      <c r="G20" s="3">
        <v>7</v>
      </c>
      <c r="H20" s="3">
        <v>8</v>
      </c>
    </row>
    <row r="21" ht="16.9" customHeight="1" spans="1:8">
      <c r="A21" s="50"/>
      <c r="B21" s="44"/>
      <c r="C21" s="51" t="s">
        <v>39</v>
      </c>
      <c r="D21" s="52"/>
      <c r="E21" s="52"/>
      <c r="F21" s="52"/>
      <c r="G21" s="52"/>
      <c r="H21" s="52"/>
    </row>
    <row r="22" spans="1:8">
      <c r="A22" s="50"/>
      <c r="B22" s="3"/>
      <c r="C22" s="53"/>
      <c r="D22" s="54"/>
      <c r="E22" s="54"/>
      <c r="F22" s="54"/>
      <c r="G22" s="52"/>
      <c r="H22" s="52">
        <f>SUM(D22:G22)</f>
        <v>0</v>
      </c>
    </row>
    <row r="23" ht="16.9" customHeight="1" spans="1:8">
      <c r="A23" s="3"/>
      <c r="B23" s="44"/>
      <c r="C23" s="51" t="s">
        <v>40</v>
      </c>
      <c r="D23" s="52">
        <f>SUM(D22:D22)</f>
        <v>0</v>
      </c>
      <c r="E23" s="52">
        <f>SUM(E22:E22)</f>
        <v>0</v>
      </c>
      <c r="F23" s="52">
        <f>SUM(F22:F22)</f>
        <v>0</v>
      </c>
      <c r="G23" s="52">
        <f>SUM(G22:G22)</f>
        <v>0</v>
      </c>
      <c r="H23" s="52">
        <f>SUM(D23:G23)</f>
        <v>0</v>
      </c>
    </row>
    <row r="24" ht="16.9" customHeight="1" spans="1:8">
      <c r="A24" s="3"/>
      <c r="B24" s="44"/>
      <c r="C24" s="55" t="s">
        <v>41</v>
      </c>
      <c r="D24" s="52"/>
      <c r="E24" s="52"/>
      <c r="F24" s="52"/>
      <c r="G24" s="52"/>
      <c r="H24" s="52"/>
    </row>
    <row r="25" s="46" customFormat="1" ht="31.5" spans="1:8">
      <c r="A25" s="3">
        <v>1</v>
      </c>
      <c r="B25" s="3" t="s">
        <v>42</v>
      </c>
      <c r="C25" s="53" t="s">
        <v>43</v>
      </c>
      <c r="D25" s="52">
        <v>25027.624489083</v>
      </c>
      <c r="E25" s="52">
        <v>751.57882756825</v>
      </c>
      <c r="F25" s="52">
        <v>3053.5402456549</v>
      </c>
      <c r="G25" s="52">
        <v>0</v>
      </c>
      <c r="H25" s="52">
        <v>28832.743562306</v>
      </c>
    </row>
    <row r="26" spans="1:8">
      <c r="A26" s="3">
        <v>2</v>
      </c>
      <c r="B26" s="3" t="s">
        <v>44</v>
      </c>
      <c r="C26" s="53" t="s">
        <v>45</v>
      </c>
      <c r="D26" s="52">
        <v>41.20442154205</v>
      </c>
      <c r="E26" s="52">
        <v>0</v>
      </c>
      <c r="F26" s="52">
        <v>0</v>
      </c>
      <c r="G26" s="52">
        <v>0</v>
      </c>
      <c r="H26" s="52">
        <v>41.20442154205</v>
      </c>
    </row>
    <row r="27" ht="16.9" customHeight="1" spans="1:8">
      <c r="A27" s="3"/>
      <c r="B27" s="44"/>
      <c r="C27" s="44" t="s">
        <v>46</v>
      </c>
      <c r="D27" s="52">
        <v>25068.828910625</v>
      </c>
      <c r="E27" s="52">
        <v>751.57882756825</v>
      </c>
      <c r="F27" s="52">
        <v>3053.5402456549</v>
      </c>
      <c r="G27" s="52">
        <v>0</v>
      </c>
      <c r="H27" s="52">
        <v>28873.947983848</v>
      </c>
    </row>
    <row r="28" ht="16.9" customHeight="1" spans="1:8">
      <c r="A28" s="3"/>
      <c r="B28" s="44"/>
      <c r="C28" s="55" t="s">
        <v>47</v>
      </c>
      <c r="D28" s="52"/>
      <c r="E28" s="52"/>
      <c r="F28" s="52"/>
      <c r="G28" s="52"/>
      <c r="H28" s="52"/>
    </row>
    <row r="29" s="46" customFormat="1" spans="1:8">
      <c r="A29" s="56"/>
      <c r="B29" s="56"/>
      <c r="C29" s="57"/>
      <c r="D29" s="52"/>
      <c r="E29" s="52"/>
      <c r="F29" s="52"/>
      <c r="G29" s="52"/>
      <c r="H29" s="52">
        <f>SUM(D29:G29)</f>
        <v>0</v>
      </c>
    </row>
    <row r="30" ht="16.9" customHeight="1" spans="1:8">
      <c r="A30" s="3"/>
      <c r="B30" s="44"/>
      <c r="C30" s="44" t="s">
        <v>48</v>
      </c>
      <c r="D30" s="52">
        <f>SUM(D29:D29)</f>
        <v>0</v>
      </c>
      <c r="E30" s="52">
        <f>SUM(E29:E29)</f>
        <v>0</v>
      </c>
      <c r="F30" s="52">
        <f>SUM(F29:F29)</f>
        <v>0</v>
      </c>
      <c r="G30" s="52">
        <f>SUM(G29:G29)</f>
        <v>0</v>
      </c>
      <c r="H30" s="52">
        <f>SUM(D30:G30)</f>
        <v>0</v>
      </c>
    </row>
    <row r="31" ht="16.9" customHeight="1" spans="1:8">
      <c r="A31" s="50"/>
      <c r="B31" s="44"/>
      <c r="C31" s="51" t="s">
        <v>49</v>
      </c>
      <c r="D31" s="52"/>
      <c r="E31" s="52"/>
      <c r="F31" s="52"/>
      <c r="G31" s="52"/>
      <c r="H31" s="52"/>
    </row>
    <row r="32" spans="1:8">
      <c r="A32" s="50"/>
      <c r="B32" s="3"/>
      <c r="C32" s="58"/>
      <c r="D32" s="52"/>
      <c r="E32" s="52"/>
      <c r="F32" s="52"/>
      <c r="G32" s="52"/>
      <c r="H32" s="52">
        <f>SUM(D32:G32)</f>
        <v>0</v>
      </c>
    </row>
    <row r="33" ht="16.9" customHeight="1" spans="1:8">
      <c r="A33" s="3"/>
      <c r="B33" s="44"/>
      <c r="C33" s="51" t="s">
        <v>50</v>
      </c>
      <c r="D33" s="52">
        <f>SUM(D32:D32)</f>
        <v>0</v>
      </c>
      <c r="E33" s="52">
        <f>SUM(E32:E32)</f>
        <v>0</v>
      </c>
      <c r="F33" s="52">
        <f>SUM(F32:F32)</f>
        <v>0</v>
      </c>
      <c r="G33" s="52">
        <f>SUM(G32:G32)</f>
        <v>0</v>
      </c>
      <c r="H33" s="52">
        <f>SUM(D33:G33)</f>
        <v>0</v>
      </c>
    </row>
    <row r="34" ht="16.9" customHeight="1" spans="1:8">
      <c r="A34" s="3"/>
      <c r="B34" s="44"/>
      <c r="C34" s="55" t="s">
        <v>51</v>
      </c>
      <c r="D34" s="52"/>
      <c r="E34" s="52"/>
      <c r="F34" s="52"/>
      <c r="G34" s="52"/>
      <c r="H34" s="52"/>
    </row>
    <row r="35" s="46" customFormat="1" spans="1:8">
      <c r="A35" s="56"/>
      <c r="B35" s="56"/>
      <c r="C35" s="57"/>
      <c r="D35" s="52"/>
      <c r="E35" s="52"/>
      <c r="F35" s="52"/>
      <c r="G35" s="52"/>
      <c r="H35" s="52">
        <f>SUM(D35:G35)</f>
        <v>0</v>
      </c>
    </row>
    <row r="36" ht="16.9" customHeight="1" spans="1:8">
      <c r="A36" s="3"/>
      <c r="B36" s="44"/>
      <c r="C36" s="44" t="s">
        <v>52</v>
      </c>
      <c r="D36" s="52">
        <f>SUM(D35:D35)</f>
        <v>0</v>
      </c>
      <c r="E36" s="52">
        <f>SUM(E35:E35)</f>
        <v>0</v>
      </c>
      <c r="F36" s="52">
        <f>SUM(F35:F35)</f>
        <v>0</v>
      </c>
      <c r="G36" s="52">
        <f>SUM(G35:G35)</f>
        <v>0</v>
      </c>
      <c r="H36" s="52">
        <f>SUM(D36:G36)</f>
        <v>0</v>
      </c>
    </row>
    <row r="37" ht="34.15" customHeight="1" spans="1:8">
      <c r="A37" s="3"/>
      <c r="B37" s="44"/>
      <c r="C37" s="55" t="s">
        <v>53</v>
      </c>
      <c r="D37" s="52"/>
      <c r="E37" s="52"/>
      <c r="F37" s="52"/>
      <c r="G37" s="52"/>
      <c r="H37" s="52"/>
    </row>
    <row r="38" s="46" customFormat="1" spans="1:8">
      <c r="A38" s="56"/>
      <c r="B38" s="56"/>
      <c r="C38" s="57"/>
      <c r="D38" s="52"/>
      <c r="E38" s="52"/>
      <c r="F38" s="52"/>
      <c r="G38" s="52"/>
      <c r="H38" s="52">
        <f>SUM(D38:G38)</f>
        <v>0</v>
      </c>
    </row>
    <row r="39" ht="16.9" customHeight="1" spans="1:8">
      <c r="A39" s="3"/>
      <c r="B39" s="44"/>
      <c r="C39" s="44" t="s">
        <v>54</v>
      </c>
      <c r="D39" s="52">
        <f>SUM(D38:D38)</f>
        <v>0</v>
      </c>
      <c r="E39" s="52">
        <f>SUM(E38:E38)</f>
        <v>0</v>
      </c>
      <c r="F39" s="52">
        <f>SUM(F38:F38)</f>
        <v>0</v>
      </c>
      <c r="G39" s="52">
        <f>SUM(G38:G38)</f>
        <v>0</v>
      </c>
      <c r="H39" s="52">
        <f>SUM(D39:G39)</f>
        <v>0</v>
      </c>
    </row>
    <row r="40" ht="16.9" customHeight="1" spans="1:8">
      <c r="A40" s="3"/>
      <c r="B40" s="44"/>
      <c r="C40" s="55" t="s">
        <v>55</v>
      </c>
      <c r="D40" s="52"/>
      <c r="E40" s="52"/>
      <c r="F40" s="52"/>
      <c r="G40" s="52"/>
      <c r="H40" s="52"/>
    </row>
    <row r="41" s="46" customFormat="1" spans="1:8">
      <c r="A41" s="56"/>
      <c r="B41" s="56"/>
      <c r="C41" s="57"/>
      <c r="D41" s="52"/>
      <c r="E41" s="52"/>
      <c r="F41" s="52"/>
      <c r="G41" s="52"/>
      <c r="H41" s="52">
        <f>SUM(D41:G41)</f>
        <v>0</v>
      </c>
    </row>
    <row r="42" ht="16.9" customHeight="1" spans="1:8">
      <c r="A42" s="3"/>
      <c r="B42" s="44"/>
      <c r="C42" s="44" t="s">
        <v>56</v>
      </c>
      <c r="D42" s="52">
        <f>SUM(D41:D41)</f>
        <v>0</v>
      </c>
      <c r="E42" s="52">
        <f>SUM(E41:E41)</f>
        <v>0</v>
      </c>
      <c r="F42" s="52">
        <f>SUM(F41:F41)</f>
        <v>0</v>
      </c>
      <c r="G42" s="52">
        <f>SUM(G41:G41)</f>
        <v>0</v>
      </c>
      <c r="H42" s="52">
        <f>SUM(D42:G42)</f>
        <v>0</v>
      </c>
    </row>
    <row r="43" ht="16.9" customHeight="1" spans="1:8">
      <c r="A43" s="3"/>
      <c r="B43" s="44"/>
      <c r="C43" s="44" t="s">
        <v>57</v>
      </c>
      <c r="D43" s="52">
        <v>25068.828910625</v>
      </c>
      <c r="E43" s="52">
        <v>751.57882756825</v>
      </c>
      <c r="F43" s="52">
        <v>3053.5402456549</v>
      </c>
      <c r="G43" s="52">
        <v>0</v>
      </c>
      <c r="H43" s="52">
        <v>28873.947983848</v>
      </c>
    </row>
    <row r="44" ht="16.9" customHeight="1" spans="1:8">
      <c r="A44" s="3"/>
      <c r="B44" s="44"/>
      <c r="C44" s="55" t="s">
        <v>58</v>
      </c>
      <c r="D44" s="52"/>
      <c r="E44" s="52"/>
      <c r="F44" s="52"/>
      <c r="G44" s="52"/>
      <c r="H44" s="52"/>
    </row>
    <row r="45" ht="31.5" spans="1:8">
      <c r="A45" s="3">
        <v>3</v>
      </c>
      <c r="B45" s="3" t="s">
        <v>59</v>
      </c>
      <c r="C45" s="53" t="s">
        <v>60</v>
      </c>
      <c r="D45" s="52">
        <v>625.69061222707</v>
      </c>
      <c r="E45" s="52">
        <v>18.789470689206</v>
      </c>
      <c r="F45" s="52">
        <v>0</v>
      </c>
      <c r="G45" s="52">
        <v>0</v>
      </c>
      <c r="H45" s="52">
        <v>644.48008291627</v>
      </c>
    </row>
    <row r="46" ht="31.5" spans="1:8">
      <c r="A46" s="3">
        <v>4</v>
      </c>
      <c r="B46" s="3" t="s">
        <v>59</v>
      </c>
      <c r="C46" s="53" t="s">
        <v>61</v>
      </c>
      <c r="D46" s="52">
        <v>0.82408843084099</v>
      </c>
      <c r="E46" s="52">
        <v>0</v>
      </c>
      <c r="F46" s="52">
        <v>0</v>
      </c>
      <c r="G46" s="52">
        <v>0</v>
      </c>
      <c r="H46" s="52">
        <v>0.82408843084099</v>
      </c>
    </row>
    <row r="47" ht="16.9" customHeight="1" spans="1:8">
      <c r="A47" s="3"/>
      <c r="B47" s="44"/>
      <c r="C47" s="44" t="s">
        <v>62</v>
      </c>
      <c r="D47" s="52">
        <v>626.51470065791</v>
      </c>
      <c r="E47" s="52">
        <v>18.789470689206</v>
      </c>
      <c r="F47" s="52">
        <v>0</v>
      </c>
      <c r="G47" s="52">
        <v>0</v>
      </c>
      <c r="H47" s="52">
        <v>645.30417134711</v>
      </c>
    </row>
    <row r="48" ht="16.9" customHeight="1" spans="1:8">
      <c r="A48" s="3"/>
      <c r="B48" s="44"/>
      <c r="C48" s="44" t="s">
        <v>63</v>
      </c>
      <c r="D48" s="52">
        <v>25695.343611283</v>
      </c>
      <c r="E48" s="52">
        <v>770.36829825745</v>
      </c>
      <c r="F48" s="52">
        <v>3053.5402456549</v>
      </c>
      <c r="G48" s="52">
        <v>0</v>
      </c>
      <c r="H48" s="52">
        <v>29519.252155195</v>
      </c>
    </row>
    <row r="49" ht="16.9" customHeight="1" spans="1:8">
      <c r="A49" s="3"/>
      <c r="B49" s="44"/>
      <c r="C49" s="44" t="s">
        <v>64</v>
      </c>
      <c r="D49" s="52"/>
      <c r="E49" s="52"/>
      <c r="F49" s="52"/>
      <c r="G49" s="52"/>
      <c r="H49" s="52"/>
    </row>
    <row r="50" spans="1:8">
      <c r="A50" s="3">
        <v>5</v>
      </c>
      <c r="B50" s="3" t="s">
        <v>65</v>
      </c>
      <c r="C50" s="59" t="s">
        <v>66</v>
      </c>
      <c r="D50" s="52">
        <v>0</v>
      </c>
      <c r="E50" s="52">
        <v>0</v>
      </c>
      <c r="F50" s="52">
        <v>0</v>
      </c>
      <c r="G50" s="52">
        <v>312.24068498524</v>
      </c>
      <c r="H50" s="52">
        <v>312.24068498524</v>
      </c>
    </row>
    <row r="51" ht="31.5" spans="1:8">
      <c r="A51" s="3">
        <v>6</v>
      </c>
      <c r="B51" s="3" t="s">
        <v>67</v>
      </c>
      <c r="C51" s="59" t="s">
        <v>68</v>
      </c>
      <c r="D51" s="52">
        <v>670.4635428106</v>
      </c>
      <c r="E51" s="52">
        <v>20.106612584519</v>
      </c>
      <c r="F51" s="52">
        <v>0</v>
      </c>
      <c r="G51" s="52">
        <v>0</v>
      </c>
      <c r="H51" s="52">
        <v>690.57015539512</v>
      </c>
    </row>
    <row r="52" spans="1:8">
      <c r="A52" s="3">
        <v>7</v>
      </c>
      <c r="B52" s="3" t="s">
        <v>69</v>
      </c>
      <c r="C52" s="59" t="s">
        <v>70</v>
      </c>
      <c r="D52" s="52">
        <v>0</v>
      </c>
      <c r="E52" s="52">
        <v>0</v>
      </c>
      <c r="F52" s="52">
        <v>0</v>
      </c>
      <c r="G52" s="52">
        <v>777.88568080402</v>
      </c>
      <c r="H52" s="52">
        <v>777.88568080402</v>
      </c>
    </row>
    <row r="53" spans="1:8">
      <c r="A53" s="3">
        <v>8</v>
      </c>
      <c r="B53" s="3"/>
      <c r="C53" s="59" t="s">
        <v>71</v>
      </c>
      <c r="D53" s="52">
        <v>0</v>
      </c>
      <c r="E53" s="52">
        <v>0</v>
      </c>
      <c r="F53" s="52">
        <v>0</v>
      </c>
      <c r="G53" s="52">
        <v>154.96941297267</v>
      </c>
      <c r="H53" s="52">
        <v>154.96941297267</v>
      </c>
    </row>
    <row r="54" spans="1:8">
      <c r="A54" s="3">
        <v>9</v>
      </c>
      <c r="B54" s="3"/>
      <c r="C54" s="59" t="s">
        <v>72</v>
      </c>
      <c r="D54" s="52">
        <v>0</v>
      </c>
      <c r="E54" s="52">
        <v>0</v>
      </c>
      <c r="F54" s="52">
        <v>0</v>
      </c>
      <c r="G54" s="52">
        <v>232.41071065986</v>
      </c>
      <c r="H54" s="52">
        <v>232.41071065986</v>
      </c>
    </row>
    <row r="55" spans="1:8">
      <c r="A55" s="3">
        <v>10</v>
      </c>
      <c r="B55" s="3" t="s">
        <v>73</v>
      </c>
      <c r="C55" s="59" t="s">
        <v>70</v>
      </c>
      <c r="D55" s="52">
        <v>0</v>
      </c>
      <c r="E55" s="52">
        <v>0</v>
      </c>
      <c r="F55" s="52">
        <v>0</v>
      </c>
      <c r="G55" s="52">
        <v>0.91201866641171</v>
      </c>
      <c r="H55" s="52">
        <v>0.91201866641171</v>
      </c>
    </row>
    <row r="56" ht="16.9" customHeight="1" spans="1:8">
      <c r="A56" s="3"/>
      <c r="B56" s="44"/>
      <c r="C56" s="44" t="s">
        <v>74</v>
      </c>
      <c r="D56" s="52">
        <v>670.4635428106</v>
      </c>
      <c r="E56" s="52">
        <v>20.106612584519</v>
      </c>
      <c r="F56" s="52">
        <v>0</v>
      </c>
      <c r="G56" s="52">
        <v>1478.4185080882</v>
      </c>
      <c r="H56" s="52">
        <v>2168.9886634833</v>
      </c>
    </row>
    <row r="57" ht="16.9" customHeight="1" spans="1:8">
      <c r="A57" s="3"/>
      <c r="B57" s="44"/>
      <c r="C57" s="44" t="s">
        <v>75</v>
      </c>
      <c r="D57" s="52">
        <v>26365.807154093</v>
      </c>
      <c r="E57" s="52">
        <v>790.47491084197</v>
      </c>
      <c r="F57" s="52">
        <v>3053.5402456549</v>
      </c>
      <c r="G57" s="52">
        <v>1478.4185080882</v>
      </c>
      <c r="H57" s="52">
        <v>31688.240818679</v>
      </c>
    </row>
    <row r="58" ht="16.9" customHeight="1" spans="1:8">
      <c r="A58" s="3"/>
      <c r="B58" s="44"/>
      <c r="C58" s="44" t="s">
        <v>76</v>
      </c>
      <c r="D58" s="52"/>
      <c r="E58" s="52"/>
      <c r="F58" s="52"/>
      <c r="G58" s="52"/>
      <c r="H58" s="52"/>
    </row>
    <row r="59" spans="1:8">
      <c r="A59" s="3"/>
      <c r="B59" s="3"/>
      <c r="C59" s="59"/>
      <c r="D59" s="52"/>
      <c r="E59" s="52"/>
      <c r="F59" s="52"/>
      <c r="G59" s="52"/>
      <c r="H59" s="52">
        <f>SUM(D59:G59)</f>
        <v>0</v>
      </c>
    </row>
    <row r="60" ht="16.9" customHeight="1" spans="1:8">
      <c r="A60" s="3"/>
      <c r="B60" s="44"/>
      <c r="C60" s="44" t="s">
        <v>77</v>
      </c>
      <c r="D60" s="52">
        <f>SUM(D59:D59)</f>
        <v>0</v>
      </c>
      <c r="E60" s="52">
        <f>SUM(E59:E59)</f>
        <v>0</v>
      </c>
      <c r="F60" s="52">
        <f>SUM(F59:F59)</f>
        <v>0</v>
      </c>
      <c r="G60" s="52">
        <f>SUM(G59:G59)</f>
        <v>0</v>
      </c>
      <c r="H60" s="52">
        <f>SUM(D60:G60)</f>
        <v>0</v>
      </c>
    </row>
    <row r="61" ht="16.9" customHeight="1" spans="1:8">
      <c r="A61" s="3"/>
      <c r="B61" s="44"/>
      <c r="C61" s="44" t="s">
        <v>78</v>
      </c>
      <c r="D61" s="52">
        <v>26365.807154093</v>
      </c>
      <c r="E61" s="52">
        <v>790.47491084197</v>
      </c>
      <c r="F61" s="52">
        <v>3053.5402456549</v>
      </c>
      <c r="G61" s="52">
        <v>1478.4185080882</v>
      </c>
      <c r="H61" s="52">
        <v>31688.240818679</v>
      </c>
    </row>
    <row r="62" ht="153" customHeight="1" spans="1:8">
      <c r="A62" s="3"/>
      <c r="B62" s="44"/>
      <c r="C62" s="44" t="s">
        <v>79</v>
      </c>
      <c r="D62" s="52"/>
      <c r="E62" s="52"/>
      <c r="F62" s="52"/>
      <c r="G62" s="52"/>
      <c r="H62" s="52"/>
    </row>
    <row r="63" spans="1:8">
      <c r="A63" s="3">
        <v>11</v>
      </c>
      <c r="B63" s="3" t="s">
        <v>80</v>
      </c>
      <c r="C63" s="59" t="s">
        <v>81</v>
      </c>
      <c r="D63" s="52">
        <v>0</v>
      </c>
      <c r="E63" s="52">
        <v>0</v>
      </c>
      <c r="F63" s="52">
        <v>0</v>
      </c>
      <c r="G63" s="52">
        <v>3310.5592105263</v>
      </c>
      <c r="H63" s="52">
        <v>3310.5592105263</v>
      </c>
    </row>
    <row r="64" spans="1:8">
      <c r="A64" s="3">
        <v>12</v>
      </c>
      <c r="B64" s="3" t="s">
        <v>82</v>
      </c>
      <c r="C64" s="59" t="s">
        <v>83</v>
      </c>
      <c r="D64" s="52">
        <v>0</v>
      </c>
      <c r="E64" s="52">
        <v>0</v>
      </c>
      <c r="F64" s="52">
        <v>0</v>
      </c>
      <c r="G64" s="52">
        <v>21.0231675039</v>
      </c>
      <c r="H64" s="52">
        <v>21.0231675039</v>
      </c>
    </row>
    <row r="65" ht="16.9" customHeight="1" spans="1:8">
      <c r="A65" s="3"/>
      <c r="B65" s="44"/>
      <c r="C65" s="44" t="s">
        <v>84</v>
      </c>
      <c r="D65" s="52">
        <v>0</v>
      </c>
      <c r="E65" s="52">
        <v>0</v>
      </c>
      <c r="F65" s="52">
        <v>0</v>
      </c>
      <c r="G65" s="52">
        <v>3331.5823780302</v>
      </c>
      <c r="H65" s="52">
        <v>3331.5823780302</v>
      </c>
    </row>
    <row r="66" ht="16.9" customHeight="1" spans="1:8">
      <c r="A66" s="3"/>
      <c r="B66" s="44"/>
      <c r="C66" s="44" t="s">
        <v>85</v>
      </c>
      <c r="D66" s="52">
        <v>26365.807154093</v>
      </c>
      <c r="E66" s="52">
        <v>790.47491084197</v>
      </c>
      <c r="F66" s="52">
        <v>3053.5402456549</v>
      </c>
      <c r="G66" s="52">
        <v>4810.0008861184</v>
      </c>
      <c r="H66" s="52">
        <v>35019.823196709</v>
      </c>
    </row>
    <row r="67" ht="16.9" customHeight="1" spans="1:8">
      <c r="A67" s="3"/>
      <c r="B67" s="44"/>
      <c r="C67" s="44" t="s">
        <v>86</v>
      </c>
      <c r="D67" s="52"/>
      <c r="E67" s="52"/>
      <c r="F67" s="52"/>
      <c r="G67" s="52"/>
      <c r="H67" s="52"/>
    </row>
    <row r="68" ht="34.15" customHeight="1" spans="1:8">
      <c r="A68" s="3">
        <v>13</v>
      </c>
      <c r="B68" s="3" t="s">
        <v>87</v>
      </c>
      <c r="C68" s="59" t="s">
        <v>88</v>
      </c>
      <c r="D68" s="52">
        <f>D66*3%</f>
        <v>790.97421462279</v>
      </c>
      <c r="E68" s="52">
        <f>E66*3%</f>
        <v>23.7142473252591</v>
      </c>
      <c r="F68" s="52">
        <f>F66*3%</f>
        <v>91.606207369647</v>
      </c>
      <c r="G68" s="52">
        <f>G66*3%</f>
        <v>144.300026583552</v>
      </c>
      <c r="H68" s="52">
        <f>SUM(D68:G68)</f>
        <v>1050.59469590125</v>
      </c>
    </row>
    <row r="69" ht="16.9" customHeight="1" spans="1:8">
      <c r="A69" s="3"/>
      <c r="B69" s="44"/>
      <c r="C69" s="44" t="s">
        <v>89</v>
      </c>
      <c r="D69" s="52">
        <f>D68</f>
        <v>790.97421462279</v>
      </c>
      <c r="E69" s="52">
        <f>E68</f>
        <v>23.7142473252591</v>
      </c>
      <c r="F69" s="52">
        <f>F68</f>
        <v>91.606207369647</v>
      </c>
      <c r="G69" s="52">
        <f>G68</f>
        <v>144.300026583552</v>
      </c>
      <c r="H69" s="52">
        <f>SUM(D69:G69)</f>
        <v>1050.59469590125</v>
      </c>
    </row>
    <row r="70" ht="16.9" customHeight="1" spans="1:8">
      <c r="A70" s="3"/>
      <c r="B70" s="44"/>
      <c r="C70" s="44" t="s">
        <v>90</v>
      </c>
      <c r="D70" s="52">
        <f>D69+D66</f>
        <v>27156.7813687158</v>
      </c>
      <c r="E70" s="52">
        <f>E69+E66</f>
        <v>814.189158167229</v>
      </c>
      <c r="F70" s="52">
        <f>F69+F66</f>
        <v>3145.14645302455</v>
      </c>
      <c r="G70" s="52">
        <f>G69+G66</f>
        <v>4954.30091270195</v>
      </c>
      <c r="H70" s="52">
        <f>SUM(D70:G70)</f>
        <v>36070.4178926095</v>
      </c>
    </row>
    <row r="71" ht="16.9" customHeight="1" spans="1:8">
      <c r="A71" s="3"/>
      <c r="B71" s="44"/>
      <c r="C71" s="44" t="s">
        <v>91</v>
      </c>
      <c r="D71" s="52"/>
      <c r="E71" s="52"/>
      <c r="F71" s="52"/>
      <c r="G71" s="52"/>
      <c r="H71" s="52"/>
    </row>
    <row r="72" ht="16.9" customHeight="1" spans="1:8">
      <c r="A72" s="3">
        <v>14</v>
      </c>
      <c r="B72" s="3" t="s">
        <v>92</v>
      </c>
      <c r="C72" s="59" t="s">
        <v>93</v>
      </c>
      <c r="D72" s="52">
        <f>D70*20%</f>
        <v>5431.35627374316</v>
      </c>
      <c r="E72" s="52">
        <f>E70*20%</f>
        <v>162.837831633446</v>
      </c>
      <c r="F72" s="52">
        <f>F70*20%</f>
        <v>629.029290604909</v>
      </c>
      <c r="G72" s="52">
        <f>G70*20%</f>
        <v>990.86018254039</v>
      </c>
      <c r="H72" s="52">
        <f>SUM(D72:G72)</f>
        <v>7214.0835785219</v>
      </c>
    </row>
    <row r="73" ht="16.9" customHeight="1" spans="1:8">
      <c r="A73" s="3"/>
      <c r="B73" s="44"/>
      <c r="C73" s="44" t="s">
        <v>94</v>
      </c>
      <c r="D73" s="52">
        <f>D72</f>
        <v>5431.35627374316</v>
      </c>
      <c r="E73" s="52">
        <f>E72</f>
        <v>162.837831633446</v>
      </c>
      <c r="F73" s="52">
        <f>F72</f>
        <v>629.029290604909</v>
      </c>
      <c r="G73" s="52">
        <f>G72</f>
        <v>990.86018254039</v>
      </c>
      <c r="H73" s="52">
        <f>SUM(D73:G73)</f>
        <v>7214.0835785219</v>
      </c>
    </row>
    <row r="74" ht="16.9" customHeight="1" spans="1:8">
      <c r="A74" s="3"/>
      <c r="B74" s="44"/>
      <c r="C74" s="44" t="s">
        <v>95</v>
      </c>
      <c r="D74" s="52">
        <f>D73+D70</f>
        <v>32588.1376424589</v>
      </c>
      <c r="E74" s="52">
        <f>E73+E70</f>
        <v>977.026989800675</v>
      </c>
      <c r="F74" s="52">
        <f>F73+F70</f>
        <v>3774.17574362946</v>
      </c>
      <c r="G74" s="52">
        <f>G73+G70</f>
        <v>5945.16109524234</v>
      </c>
      <c r="H74" s="52">
        <f>SUM(D74:G74)</f>
        <v>43284.5014711314</v>
      </c>
    </row>
  </sheetData>
  <mergeCells count="5">
    <mergeCell ref="A13:H13"/>
    <mergeCell ref="D18:H18"/>
    <mergeCell ref="A18:A19"/>
    <mergeCell ref="B18:B19"/>
    <mergeCell ref="C18:C19"/>
  </mergeCells>
  <pageMargins left="0.19685039370079" right="0.15748031496063" top="0.19685039370079" bottom="0.19685039370079" header="0.51181102362205" footer="0.51181102362205"/>
  <pageSetup paperSize="9" scale="43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1428571428571" defaultRowHeight="15.75"/>
  <cols>
    <col min="1" max="1" width="10.7142857142857" style="27" customWidth="1"/>
    <col min="2" max="2" width="51.4285714285714" style="27" customWidth="1"/>
    <col min="3" max="3" width="66.7142857142857" style="27" customWidth="1"/>
    <col min="4" max="4" width="30.7142857142857" style="27" customWidth="1"/>
    <col min="5" max="5" width="19.2857142857143" style="27" customWidth="1"/>
    <col min="6" max="6" width="21" style="27" customWidth="1"/>
    <col min="7" max="7" width="16.7142857142857" style="27" customWidth="1"/>
    <col min="8" max="8" width="20.1428571428571" style="27" customWidth="1"/>
    <col min="9" max="9" width="15" style="27" customWidth="1" outlineLevel="7"/>
    <col min="10" max="10" width="13.1428571428571" style="28" customWidth="1" outlineLevel="7"/>
    <col min="11" max="11" width="8.71428571428571" style="27"/>
    <col min="12" max="12" width="9.28571428571429" style="27" customWidth="1"/>
    <col min="13" max="13" width="17.2857142857143" style="27" customWidth="1"/>
    <col min="14" max="14" width="8.71428571428571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96</v>
      </c>
    </row>
    <row r="2" ht="45.75" customHeight="1" spans="1:8">
      <c r="A2" s="31"/>
      <c r="B2" s="31" t="s">
        <v>97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98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ht="31.5" spans="1:8">
      <c r="A7" s="31"/>
      <c r="B7" s="31" t="s">
        <v>99</v>
      </c>
      <c r="C7" s="36" t="s">
        <v>43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30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31</v>
      </c>
      <c r="C10" s="3" t="s">
        <v>100</v>
      </c>
      <c r="D10" s="38" t="s">
        <v>33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34</v>
      </c>
      <c r="E11" s="3" t="s">
        <v>35</v>
      </c>
      <c r="F11" s="3" t="s">
        <v>36</v>
      </c>
      <c r="G11" s="3" t="s">
        <v>37</v>
      </c>
      <c r="H11" s="3" t="s">
        <v>38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101</v>
      </c>
      <c r="C13" s="4" t="s">
        <v>102</v>
      </c>
      <c r="D13" s="43">
        <v>20063.807420854</v>
      </c>
      <c r="E13" s="43">
        <v>333.37957748744</v>
      </c>
      <c r="F13" s="43">
        <v>0</v>
      </c>
      <c r="G13" s="43">
        <v>0</v>
      </c>
      <c r="H13" s="43">
        <v>20397.186998342</v>
      </c>
      <c r="J13" s="27"/>
    </row>
    <row r="14" ht="16.9" customHeight="1" spans="1:9">
      <c r="A14" s="3"/>
      <c r="B14" s="44"/>
      <c r="C14" s="44" t="s">
        <v>103</v>
      </c>
      <c r="D14" s="43">
        <v>20063.807420854</v>
      </c>
      <c r="E14" s="43">
        <v>333.37957748744</v>
      </c>
      <c r="F14" s="43">
        <v>0</v>
      </c>
      <c r="G14" s="43">
        <v>0</v>
      </c>
      <c r="H14" s="43">
        <v>20397.186998342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1428571428571" defaultRowHeight="15.75"/>
  <cols>
    <col min="1" max="1" width="10.7142857142857" style="27" customWidth="1"/>
    <col min="2" max="2" width="51.4285714285714" style="27" customWidth="1"/>
    <col min="3" max="3" width="66.7142857142857" style="27" customWidth="1"/>
    <col min="4" max="4" width="30.7142857142857" style="27" customWidth="1"/>
    <col min="5" max="5" width="19.2857142857143" style="27" customWidth="1"/>
    <col min="6" max="6" width="21" style="27" customWidth="1"/>
    <col min="7" max="7" width="16.7142857142857" style="27" customWidth="1"/>
    <col min="8" max="8" width="20.1428571428571" style="27" customWidth="1"/>
    <col min="9" max="9" width="15" style="27" customWidth="1" outlineLevel="7"/>
    <col min="10" max="10" width="13.1428571428571" style="28" customWidth="1" outlineLevel="7"/>
    <col min="11" max="11" width="8.71428571428571" style="27"/>
    <col min="12" max="12" width="9.28571428571429" style="27" customWidth="1"/>
    <col min="13" max="13" width="17.2857142857143" style="27" customWidth="1"/>
    <col min="14" max="14" width="8.71428571428571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96</v>
      </c>
    </row>
    <row r="2" ht="45.75" customHeight="1" spans="1:8">
      <c r="A2" s="31"/>
      <c r="B2" s="31" t="s">
        <v>97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104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99</v>
      </c>
      <c r="C7" s="36" t="s">
        <v>66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30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31</v>
      </c>
      <c r="C10" s="3" t="s">
        <v>100</v>
      </c>
      <c r="D10" s="38" t="s">
        <v>33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34</v>
      </c>
      <c r="E11" s="3" t="s">
        <v>35</v>
      </c>
      <c r="F11" s="3" t="s">
        <v>36</v>
      </c>
      <c r="G11" s="3" t="s">
        <v>37</v>
      </c>
      <c r="H11" s="3" t="s">
        <v>38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105</v>
      </c>
      <c r="C13" s="4" t="s">
        <v>66</v>
      </c>
      <c r="D13" s="43">
        <v>0</v>
      </c>
      <c r="E13" s="43">
        <v>0</v>
      </c>
      <c r="F13" s="43">
        <v>0</v>
      </c>
      <c r="G13" s="43">
        <v>236.23068498524</v>
      </c>
      <c r="H13" s="43">
        <v>236.23068498524</v>
      </c>
      <c r="J13" s="27"/>
    </row>
    <row r="14" ht="16.9" customHeight="1" spans="1:9">
      <c r="A14" s="3"/>
      <c r="B14" s="44"/>
      <c r="C14" s="44" t="s">
        <v>103</v>
      </c>
      <c r="D14" s="43">
        <v>0</v>
      </c>
      <c r="E14" s="43">
        <v>0</v>
      </c>
      <c r="F14" s="43">
        <v>0</v>
      </c>
      <c r="G14" s="43">
        <v>236.23068498524</v>
      </c>
      <c r="H14" s="43">
        <v>236.23068498524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1428571428571" defaultRowHeight="15.75"/>
  <cols>
    <col min="1" max="1" width="10.7142857142857" style="27" customWidth="1"/>
    <col min="2" max="2" width="51.4285714285714" style="27" customWidth="1"/>
    <col min="3" max="3" width="66.7142857142857" style="27" customWidth="1"/>
    <col min="4" max="4" width="30.7142857142857" style="27" customWidth="1"/>
    <col min="5" max="5" width="19.2857142857143" style="27" customWidth="1"/>
    <col min="6" max="6" width="21" style="27" customWidth="1"/>
    <col min="7" max="7" width="16.7142857142857" style="27" customWidth="1"/>
    <col min="8" max="8" width="20.1428571428571" style="27" customWidth="1"/>
    <col min="9" max="9" width="15" style="27" customWidth="1" outlineLevel="7"/>
    <col min="10" max="10" width="13.1428571428571" style="28" customWidth="1" outlineLevel="7"/>
    <col min="11" max="11" width="8.71428571428571" style="27"/>
    <col min="12" max="12" width="9.28571428571429" style="27" customWidth="1"/>
    <col min="13" max="13" width="17.2857142857143" style="27" customWidth="1"/>
    <col min="14" max="14" width="8.71428571428571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96</v>
      </c>
    </row>
    <row r="2" ht="45.75" customHeight="1" spans="1:8">
      <c r="A2" s="31"/>
      <c r="B2" s="31" t="s">
        <v>97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106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99</v>
      </c>
      <c r="C7" s="36" t="s">
        <v>81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30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31</v>
      </c>
      <c r="C10" s="3" t="s">
        <v>100</v>
      </c>
      <c r="D10" s="38" t="s">
        <v>33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34</v>
      </c>
      <c r="E11" s="3" t="s">
        <v>35</v>
      </c>
      <c r="F11" s="3" t="s">
        <v>36</v>
      </c>
      <c r="G11" s="3" t="s">
        <v>37</v>
      </c>
      <c r="H11" s="3" t="s">
        <v>38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107</v>
      </c>
      <c r="C13" s="4" t="s">
        <v>81</v>
      </c>
      <c r="D13" s="43">
        <v>0</v>
      </c>
      <c r="E13" s="43">
        <v>0</v>
      </c>
      <c r="F13" s="43">
        <v>0</v>
      </c>
      <c r="G13" s="43">
        <v>2342.0042105263</v>
      </c>
      <c r="H13" s="43">
        <v>2342.0042105263</v>
      </c>
      <c r="J13" s="27"/>
    </row>
    <row r="14" ht="16.9" customHeight="1" spans="1:9">
      <c r="A14" s="3"/>
      <c r="B14" s="44"/>
      <c r="C14" s="44" t="s">
        <v>103</v>
      </c>
      <c r="D14" s="43">
        <v>0</v>
      </c>
      <c r="E14" s="43">
        <v>0</v>
      </c>
      <c r="F14" s="43">
        <v>0</v>
      </c>
      <c r="G14" s="43">
        <v>2342.0042105263</v>
      </c>
      <c r="H14" s="43">
        <v>2342.0042105263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1428571428571" defaultRowHeight="15.75"/>
  <cols>
    <col min="1" max="1" width="10.7142857142857" style="27" customWidth="1"/>
    <col min="2" max="2" width="51.4285714285714" style="27" customWidth="1"/>
    <col min="3" max="3" width="66.7142857142857" style="27" customWidth="1"/>
    <col min="4" max="4" width="30.7142857142857" style="27" customWidth="1"/>
    <col min="5" max="5" width="19.2857142857143" style="27" customWidth="1"/>
    <col min="6" max="6" width="21" style="27" customWidth="1"/>
    <col min="7" max="7" width="16.7142857142857" style="27" customWidth="1"/>
    <col min="8" max="8" width="20.1428571428571" style="27" customWidth="1"/>
    <col min="9" max="9" width="15" style="27" customWidth="1" outlineLevel="7"/>
    <col min="10" max="10" width="13.1428571428571" style="28" customWidth="1" outlineLevel="7"/>
    <col min="11" max="11" width="8.71428571428571" style="27"/>
    <col min="12" max="12" width="9.28571428571429" style="27" customWidth="1"/>
    <col min="13" max="13" width="17.2857142857143" style="27" customWidth="1"/>
    <col min="14" max="14" width="8.71428571428571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96</v>
      </c>
    </row>
    <row r="2" ht="45.75" customHeight="1" spans="1:8">
      <c r="A2" s="31"/>
      <c r="B2" s="31" t="s">
        <v>97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108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ht="31.5" spans="1:8">
      <c r="A7" s="31"/>
      <c r="B7" s="31" t="s">
        <v>99</v>
      </c>
      <c r="C7" s="36" t="s">
        <v>109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30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31</v>
      </c>
      <c r="C10" s="3" t="s">
        <v>100</v>
      </c>
      <c r="D10" s="38" t="s">
        <v>33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34</v>
      </c>
      <c r="E11" s="3" t="s">
        <v>35</v>
      </c>
      <c r="F11" s="3" t="s">
        <v>36</v>
      </c>
      <c r="G11" s="3" t="s">
        <v>37</v>
      </c>
      <c r="H11" s="3" t="s">
        <v>38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110</v>
      </c>
      <c r="C13" s="4" t="s">
        <v>45</v>
      </c>
      <c r="D13" s="43">
        <v>37.762898550725</v>
      </c>
      <c r="E13" s="43">
        <v>0</v>
      </c>
      <c r="F13" s="43">
        <v>0</v>
      </c>
      <c r="G13" s="43">
        <v>0</v>
      </c>
      <c r="H13" s="43">
        <v>37.762898550725</v>
      </c>
      <c r="J13" s="27"/>
    </row>
    <row r="14" ht="16.9" customHeight="1" spans="1:9">
      <c r="A14" s="3"/>
      <c r="B14" s="44"/>
      <c r="C14" s="44" t="s">
        <v>103</v>
      </c>
      <c r="D14" s="43">
        <v>37.762898550725</v>
      </c>
      <c r="E14" s="43">
        <v>0</v>
      </c>
      <c r="F14" s="43">
        <v>0</v>
      </c>
      <c r="G14" s="43">
        <v>0</v>
      </c>
      <c r="H14" s="43">
        <v>37.762898550725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D13" sqref="D13"/>
    </sheetView>
  </sheetViews>
  <sheetFormatPr defaultColWidth="8.71428571428571" defaultRowHeight="15.75"/>
  <cols>
    <col min="1" max="1" width="10.7142857142857" style="27" customWidth="1"/>
    <col min="2" max="2" width="51.4285714285714" style="27" customWidth="1"/>
    <col min="3" max="3" width="66.7142857142857" style="27" customWidth="1"/>
    <col min="4" max="4" width="30.7142857142857" style="27" customWidth="1"/>
    <col min="5" max="5" width="19.2857142857143" style="27" customWidth="1"/>
    <col min="6" max="6" width="21" style="27" customWidth="1"/>
    <col min="7" max="7" width="16.7142857142857" style="27" customWidth="1"/>
    <col min="8" max="8" width="20.1428571428571" style="27" customWidth="1"/>
    <col min="9" max="9" width="15" style="27" customWidth="1" outlineLevel="7"/>
    <col min="10" max="10" width="13.1428571428571" style="28" customWidth="1" outlineLevel="7"/>
    <col min="11" max="11" width="8.71428571428571" style="27"/>
    <col min="12" max="12" width="9.28571428571429" style="27" customWidth="1"/>
    <col min="13" max="13" width="17.2857142857143" style="27" customWidth="1"/>
    <col min="14" max="14" width="8.71428571428571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96</v>
      </c>
    </row>
    <row r="2" ht="45.75" customHeight="1" spans="1:8">
      <c r="A2" s="31"/>
      <c r="B2" s="31" t="s">
        <v>97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111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99</v>
      </c>
      <c r="C7" s="36" t="s">
        <v>112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30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31</v>
      </c>
      <c r="C10" s="3" t="s">
        <v>100</v>
      </c>
      <c r="D10" s="38" t="s">
        <v>33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34</v>
      </c>
      <c r="E11" s="3" t="s">
        <v>35</v>
      </c>
      <c r="F11" s="3" t="s">
        <v>36</v>
      </c>
      <c r="G11" s="3" t="s">
        <v>37</v>
      </c>
      <c r="H11" s="3" t="s">
        <v>38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113</v>
      </c>
      <c r="C13" s="4" t="s">
        <v>112</v>
      </c>
      <c r="D13" s="43">
        <v>0</v>
      </c>
      <c r="E13" s="43">
        <v>0</v>
      </c>
      <c r="F13" s="43">
        <v>0</v>
      </c>
      <c r="G13" s="43">
        <v>173405.2173913</v>
      </c>
      <c r="H13" s="43">
        <v>173405.2173913</v>
      </c>
      <c r="J13" s="27"/>
    </row>
    <row r="14" ht="16.9" customHeight="1" spans="1:9">
      <c r="A14" s="3"/>
      <c r="B14" s="44"/>
      <c r="C14" s="44" t="s">
        <v>103</v>
      </c>
      <c r="D14" s="43">
        <v>0</v>
      </c>
      <c r="E14" s="43">
        <v>0</v>
      </c>
      <c r="F14" s="43">
        <v>0</v>
      </c>
      <c r="G14" s="43">
        <v>173405.2173913</v>
      </c>
      <c r="H14" s="43">
        <v>173405.2173913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71428571428571" defaultRowHeight="15.75"/>
  <cols>
    <col min="1" max="1" width="10.7142857142857" style="27" customWidth="1"/>
    <col min="2" max="2" width="51.4285714285714" style="27" customWidth="1"/>
    <col min="3" max="3" width="66.7142857142857" style="27" customWidth="1"/>
    <col min="4" max="4" width="30.7142857142857" style="27" customWidth="1"/>
    <col min="5" max="5" width="19.2857142857143" style="27" customWidth="1"/>
    <col min="6" max="6" width="21" style="27" customWidth="1"/>
    <col min="7" max="7" width="16.7142857142857" style="27" customWidth="1"/>
    <col min="8" max="8" width="20.1428571428571" style="27" customWidth="1"/>
    <col min="9" max="9" width="15" style="27" customWidth="1" outlineLevel="7"/>
    <col min="10" max="10" width="13.1428571428571" style="28" customWidth="1" outlineLevel="7"/>
    <col min="11" max="11" width="8.71428571428571" style="27"/>
    <col min="12" max="12" width="9.28571428571429" style="27" customWidth="1"/>
    <col min="13" max="13" width="17.2857142857143" style="27" customWidth="1"/>
    <col min="14" max="14" width="8.71428571428571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96</v>
      </c>
    </row>
    <row r="2" ht="45.75" customHeight="1" spans="1:8">
      <c r="A2" s="31"/>
      <c r="B2" s="31" t="s">
        <v>97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98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ht="31.5" spans="1:8">
      <c r="A7" s="31"/>
      <c r="B7" s="31" t="s">
        <v>99</v>
      </c>
      <c r="C7" s="36" t="s">
        <v>114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30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31</v>
      </c>
      <c r="C10" s="3" t="s">
        <v>100</v>
      </c>
      <c r="D10" s="38" t="s">
        <v>33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34</v>
      </c>
      <c r="E11" s="3" t="s">
        <v>35</v>
      </c>
      <c r="F11" s="3" t="s">
        <v>36</v>
      </c>
      <c r="G11" s="3" t="s">
        <v>37</v>
      </c>
      <c r="H11" s="3" t="s">
        <v>38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115</v>
      </c>
      <c r="C13" s="4" t="s">
        <v>116</v>
      </c>
      <c r="D13" s="43">
        <v>332.5670682287</v>
      </c>
      <c r="E13" s="43">
        <v>13.89925008081</v>
      </c>
      <c r="F13" s="43">
        <v>3053.5402456549</v>
      </c>
      <c r="G13" s="43">
        <v>0</v>
      </c>
      <c r="H13" s="43">
        <v>3400.0065639644</v>
      </c>
      <c r="J13" s="27"/>
    </row>
    <row r="14" ht="16.9" customHeight="1" spans="1:9">
      <c r="A14" s="3"/>
      <c r="B14" s="44"/>
      <c r="C14" s="44" t="s">
        <v>103</v>
      </c>
      <c r="D14" s="43">
        <v>332.5670682287</v>
      </c>
      <c r="E14" s="43">
        <v>13.89925008081</v>
      </c>
      <c r="F14" s="43">
        <v>3053.5402456549</v>
      </c>
      <c r="G14" s="43">
        <v>0</v>
      </c>
      <c r="H14" s="43">
        <v>3400.0065639644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E11" sqref="E11"/>
    </sheetView>
  </sheetViews>
  <sheetFormatPr defaultColWidth="8.71428571428571" defaultRowHeight="15.75"/>
  <cols>
    <col min="1" max="1" width="10.7142857142857" style="27" customWidth="1"/>
    <col min="2" max="2" width="51.4285714285714" style="27" customWidth="1"/>
    <col min="3" max="3" width="66.7142857142857" style="27" customWidth="1"/>
    <col min="4" max="4" width="30.7142857142857" style="27" customWidth="1"/>
    <col min="5" max="5" width="19.2857142857143" style="27" customWidth="1"/>
    <col min="6" max="6" width="21" style="27" customWidth="1"/>
    <col min="7" max="7" width="16.7142857142857" style="27" customWidth="1"/>
    <col min="8" max="8" width="20.1428571428571" style="27" customWidth="1"/>
    <col min="9" max="9" width="15" style="27" customWidth="1" outlineLevel="7"/>
    <col min="10" max="10" width="13.1428571428571" style="28" customWidth="1" outlineLevel="7"/>
    <col min="11" max="11" width="8.71428571428571" style="27"/>
    <col min="12" max="12" width="9.28571428571429" style="27" customWidth="1"/>
    <col min="13" max="13" width="17.2857142857143" style="27" customWidth="1"/>
    <col min="14" max="14" width="8.71428571428571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96</v>
      </c>
    </row>
    <row r="2" ht="45.75" customHeight="1" spans="1:8">
      <c r="A2" s="31"/>
      <c r="B2" s="31" t="s">
        <v>97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104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99</v>
      </c>
      <c r="C7" s="36" t="s">
        <v>66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30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31</v>
      </c>
      <c r="C10" s="3" t="s">
        <v>100</v>
      </c>
      <c r="D10" s="38" t="s">
        <v>33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34</v>
      </c>
      <c r="E11" s="3" t="s">
        <v>35</v>
      </c>
      <c r="F11" s="3" t="s">
        <v>36</v>
      </c>
      <c r="G11" s="3" t="s">
        <v>37</v>
      </c>
      <c r="H11" s="3" t="s">
        <v>38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117</v>
      </c>
      <c r="C13" s="4" t="s">
        <v>118</v>
      </c>
      <c r="D13" s="43">
        <v>0</v>
      </c>
      <c r="E13" s="43">
        <v>0</v>
      </c>
      <c r="F13" s="43">
        <v>0</v>
      </c>
      <c r="G13" s="43">
        <v>0</v>
      </c>
      <c r="H13" s="43">
        <v>0</v>
      </c>
      <c r="J13" s="27"/>
    </row>
    <row r="14" ht="16.9" customHeight="1" spans="1:9">
      <c r="A14" s="3"/>
      <c r="B14" s="44"/>
      <c r="C14" s="44" t="s">
        <v>103</v>
      </c>
      <c r="D14" s="43">
        <v>0</v>
      </c>
      <c r="E14" s="43">
        <v>0</v>
      </c>
      <c r="F14" s="43">
        <v>0</v>
      </c>
      <c r="G14" s="43">
        <v>0</v>
      </c>
      <c r="H14" s="43">
        <v>0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Hydroproject</Company>
  <Application>Microsoft Excel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Сводка затрат</vt:lpstr>
      <vt:lpstr>ССР</vt:lpstr>
      <vt:lpstr>ОСР 525-02-01</vt:lpstr>
      <vt:lpstr>ОСР 525-09-01</vt:lpstr>
      <vt:lpstr>ОСР 525-12-01</vt:lpstr>
      <vt:lpstr>ОСР 556-02-01</vt:lpstr>
      <vt:lpstr>ОСР 556-12-01</vt:lpstr>
      <vt:lpstr>ОСР 525-02-01(1)</vt:lpstr>
      <vt:lpstr>ОСР 525-09-01(1)</vt:lpstr>
      <vt:lpstr>ОСР 525-12-01(1)</vt:lpstr>
      <vt:lpstr>ОСР 525-02-01(2)</vt:lpstr>
      <vt:lpstr>ОСР 525-12-01(2)</vt:lpstr>
      <vt:lpstr>Источники ЦИ</vt:lpstr>
      <vt:lpstr>Цена МАТ и ОБ по ТКП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Оля</cp:lastModifiedBy>
  <dcterms:created xsi:type="dcterms:W3CDTF">2021-08-10T06:39:00Z</dcterms:created>
  <dcterms:modified xsi:type="dcterms:W3CDTF">2025-10-21T15:09:33Z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BDBB8ECEB67B469194F505508599D8E8_12</vt:lpwstr>
  </property>
  <property fmtid="{D5CDD505-2E9C-101B-9397-08002B2CF9AE}" pid="3" name="KSOProductBuildVer">
    <vt:lpwstr>1049-12.2.0.20795</vt:lpwstr>
  </property>
</Properties>
</file>